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Questa_cartella_di_lavoro" defaultThemeVersion="124226"/>
  <mc:AlternateContent xmlns:mc="http://schemas.openxmlformats.org/markup-compatibility/2006">
    <mc:Choice Requires="x15">
      <x15ac:absPath xmlns:x15ac="http://schemas.microsoft.com/office/spreadsheetml/2010/11/ac" url="C:\Users\massimo.vitulano\Desktop\Consip\Gare RE\Gara FM5\Chiarimenti, errata corrige e proroghe\"/>
    </mc:Choice>
  </mc:AlternateContent>
  <bookViews>
    <workbookView xWindow="-120" yWindow="-120" windowWidth="20730" windowHeight="11160" tabRatio="896" firstSheet="1" activeTab="1"/>
  </bookViews>
  <sheets>
    <sheet name="appoggio" sheetId="21" state="hidden" r:id="rId1"/>
    <sheet name="Copertina" sheetId="76" r:id="rId2"/>
    <sheet name="Istruzioni per la compilazione" sheetId="58" r:id="rId3"/>
    <sheet name="ELT_ORD" sheetId="108" r:id="rId4"/>
    <sheet name="CLI_ORD" sheetId="107" r:id="rId5"/>
    <sheet name="IDR_ORD" sheetId="109" r:id="rId6"/>
    <sheet name="ELV_ORD" sheetId="104" r:id="rId7"/>
    <sheet name="ANT_ORD" sheetId="110" r:id="rId8"/>
    <sheet name="SPE_ORD" sheetId="111" r:id="rId9"/>
    <sheet name="PTEC_ORD" sheetId="99" r:id="rId10"/>
    <sheet name="PUL_AB" sheetId="6" r:id="rId11"/>
    <sheet name="PUL_ARP" sheetId="60" r:id="rId12"/>
    <sheet name="PRP_ORD" sheetId="80" r:id="rId13"/>
    <sheet name="DIS_AB" sheetId="68" r:id="rId14"/>
    <sheet name="DIS_ARP" sheetId="72" r:id="rId15"/>
    <sheet name="SMA_ORD" sheetId="82" r:id="rId16"/>
    <sheet name="GIA_ORD" sheetId="78" r:id="rId17"/>
    <sheet name="REC_ORD" sheetId="94" r:id="rId18"/>
    <sheet name="FAC_ORD" sheetId="97" r:id="rId19"/>
    <sheet name="TRA_ORD" sheetId="92" r:id="rId20"/>
    <sheet name="EDI_ORD" sheetId="101" r:id="rId21"/>
    <sheet name="FM_STR" sheetId="106" r:id="rId22"/>
    <sheet name="SG" sheetId="75" r:id="rId23"/>
    <sheet name="Riepilogo Ricavi Costi e Utile" sheetId="70" r:id="rId24"/>
  </sheets>
  <externalReferences>
    <externalReference r:id="rId25"/>
  </externalReferences>
  <definedNames>
    <definedName name="_xlnm._FilterDatabase" localSheetId="7" hidden="1">ANT_ORD!$B$2:$E$45</definedName>
    <definedName name="_xlnm._FilterDatabase" localSheetId="4" hidden="1">CLI_ORD!$B$2:$E$30</definedName>
    <definedName name="_xlnm._FilterDatabase" localSheetId="13" hidden="1">DIS_AB!$C$2:$L$28</definedName>
    <definedName name="_xlnm._FilterDatabase" localSheetId="14" hidden="1">DIS_ARP!$C$2:$K$11</definedName>
    <definedName name="_xlnm._FilterDatabase" localSheetId="20" hidden="1">EDI_ORD!#REF!</definedName>
    <definedName name="_xlnm._FilterDatabase" localSheetId="3" hidden="1">ELT_ORD!$B$2:$E$18</definedName>
    <definedName name="_xlnm._FilterDatabase" localSheetId="6" hidden="1">ELV_ORD!$B$2:$E$8</definedName>
    <definedName name="_xlnm._FilterDatabase" localSheetId="18" hidden="1">FAC_ORD!$B$2:$J$4</definedName>
    <definedName name="_xlnm._FilterDatabase" localSheetId="5" hidden="1">IDR_ORD!$B$2:$E$10</definedName>
    <definedName name="_xlnm._FilterDatabase" localSheetId="12" hidden="1">PRP_ORD!$B$2:$J$4</definedName>
    <definedName name="_xlnm._FilterDatabase" localSheetId="9" hidden="1">PTEC_ORD!$B$2:$J$4</definedName>
    <definedName name="_xlnm._FilterDatabase" localSheetId="10" hidden="1">PUL_AB!$B$2:$E$34</definedName>
    <definedName name="_xlnm._FilterDatabase" localSheetId="11" hidden="1">PUL_ARP!$B$2:$K$51</definedName>
    <definedName name="_xlnm._FilterDatabase" localSheetId="17" hidden="1">REC_ORD!$B$2:$J$4</definedName>
    <definedName name="_xlnm._FilterDatabase" localSheetId="22" hidden="1">SG!$C$2:$C$6</definedName>
    <definedName name="_xlnm._FilterDatabase" localSheetId="15" hidden="1">SMA_ORD!$C$2:$J$23</definedName>
    <definedName name="_xlnm._FilterDatabase" localSheetId="8" hidden="1">SPE_ORD!$B$2:$E$14</definedName>
    <definedName name="_xlnm._FilterDatabase" localSheetId="19" hidden="1">TRA_ORD!$B$2:$J$4</definedName>
    <definedName name="base_asta" localSheetId="7">#REF!</definedName>
    <definedName name="base_asta" localSheetId="4">#REF!</definedName>
    <definedName name="base_asta" localSheetId="14">#REF!</definedName>
    <definedName name="base_asta" localSheetId="20">#REF!</definedName>
    <definedName name="base_asta" localSheetId="3">#REF!</definedName>
    <definedName name="base_asta" localSheetId="6">#REF!</definedName>
    <definedName name="base_asta" localSheetId="18">#REF!</definedName>
    <definedName name="base_asta" localSheetId="21">#REF!</definedName>
    <definedName name="base_asta" localSheetId="5">#REF!</definedName>
    <definedName name="base_asta" localSheetId="12">#REF!</definedName>
    <definedName name="base_asta" localSheetId="9">#REF!</definedName>
    <definedName name="base_asta" localSheetId="17">#REF!</definedName>
    <definedName name="base_asta" localSheetId="22">#REF!</definedName>
    <definedName name="base_asta" localSheetId="15">#REF!</definedName>
    <definedName name="base_asta" localSheetId="8">#REF!</definedName>
    <definedName name="base_asta" localSheetId="19">#REF!</definedName>
    <definedName name="base_asta">#REF!</definedName>
    <definedName name="CANMESE" localSheetId="7">#REF!</definedName>
    <definedName name="CANMESE" localSheetId="4">#REF!</definedName>
    <definedName name="CANMESE" localSheetId="20">#REF!</definedName>
    <definedName name="CANMESE" localSheetId="3">#REF!</definedName>
    <definedName name="CANMESE" localSheetId="6">#REF!</definedName>
    <definedName name="CANMESE" localSheetId="18">#REF!</definedName>
    <definedName name="CANMESE" localSheetId="21">#REF!</definedName>
    <definedName name="CANMESE" localSheetId="5">#REF!</definedName>
    <definedName name="CANMESE" localSheetId="9">#REF!</definedName>
    <definedName name="CANMESE" localSheetId="17">#REF!</definedName>
    <definedName name="CANMESE" localSheetId="15">#REF!</definedName>
    <definedName name="CANMESE" localSheetId="8">#REF!</definedName>
    <definedName name="CANMESE" localSheetId="19">#REF!</definedName>
    <definedName name="CANMESE">#REF!</definedName>
    <definedName name="canonemese" localSheetId="7">#REF!</definedName>
    <definedName name="canonemese" localSheetId="4">#REF!</definedName>
    <definedName name="canonemese" localSheetId="14">#REF!</definedName>
    <definedName name="canonemese" localSheetId="20">#REF!</definedName>
    <definedName name="canonemese" localSheetId="3">#REF!</definedName>
    <definedName name="canonemese" localSheetId="6">#REF!</definedName>
    <definedName name="canonemese" localSheetId="18">#REF!</definedName>
    <definedName name="canonemese" localSheetId="21">#REF!</definedName>
    <definedName name="canonemese" localSheetId="5">#REF!</definedName>
    <definedName name="canonemese" localSheetId="12">#REF!</definedName>
    <definedName name="canonemese" localSheetId="9">#REF!</definedName>
    <definedName name="canonemese" localSheetId="17">#REF!</definedName>
    <definedName name="canonemese" localSheetId="22">#REF!</definedName>
    <definedName name="canonemese" localSheetId="15">#REF!</definedName>
    <definedName name="canonemese" localSheetId="8">#REF!</definedName>
    <definedName name="canonemese" localSheetId="19">#REF!</definedName>
    <definedName name="canonemese">#REF!</definedName>
    <definedName name="COM" localSheetId="7">#REF!</definedName>
    <definedName name="COM" localSheetId="4">#REF!</definedName>
    <definedName name="COM" localSheetId="20">#REF!</definedName>
    <definedName name="COM" localSheetId="3">#REF!</definedName>
    <definedName name="COM" localSheetId="6">#REF!</definedName>
    <definedName name="COM" localSheetId="18">#REF!</definedName>
    <definedName name="COM" localSheetId="21">#REF!</definedName>
    <definedName name="COM" localSheetId="5">#REF!</definedName>
    <definedName name="COM" localSheetId="9">#REF!</definedName>
    <definedName name="COM" localSheetId="17">#REF!</definedName>
    <definedName name="COM" localSheetId="15">#REF!</definedName>
    <definedName name="COM" localSheetId="8">#REF!</definedName>
    <definedName name="COM" localSheetId="19">#REF!</definedName>
    <definedName name="COM">#REF!</definedName>
    <definedName name="comun" localSheetId="7">#REF!</definedName>
    <definedName name="comun" localSheetId="4">#REF!</definedName>
    <definedName name="comun" localSheetId="20">#REF!</definedName>
    <definedName name="comun" localSheetId="3">#REF!</definedName>
    <definedName name="comun" localSheetId="6">#REF!</definedName>
    <definedName name="comun" localSheetId="18">#REF!</definedName>
    <definedName name="comun" localSheetId="21">#REF!</definedName>
    <definedName name="comun" localSheetId="5">#REF!</definedName>
    <definedName name="comun" localSheetId="9">#REF!</definedName>
    <definedName name="comun" localSheetId="17">#REF!</definedName>
    <definedName name="comun" localSheetId="15">#REF!</definedName>
    <definedName name="comun" localSheetId="8">#REF!</definedName>
    <definedName name="comun" localSheetId="19">#REF!</definedName>
    <definedName name="comun">#REF!</definedName>
    <definedName name="Comuni" localSheetId="7">#REF!</definedName>
    <definedName name="Comuni" localSheetId="4">#REF!</definedName>
    <definedName name="Comuni" localSheetId="13">#REF!</definedName>
    <definedName name="Comuni" localSheetId="14">#REF!</definedName>
    <definedName name="Comuni" localSheetId="20">#REF!</definedName>
    <definedName name="Comuni" localSheetId="3">#REF!</definedName>
    <definedName name="Comuni" localSheetId="6">#REF!</definedName>
    <definedName name="Comuni" localSheetId="18">#REF!</definedName>
    <definedName name="Comuni" localSheetId="21">#REF!</definedName>
    <definedName name="Comuni" localSheetId="5">#REF!</definedName>
    <definedName name="Comuni" localSheetId="12">#REF!</definedName>
    <definedName name="Comuni" localSheetId="9">#REF!</definedName>
    <definedName name="Comuni" localSheetId="11">#REF!</definedName>
    <definedName name="Comuni" localSheetId="17">#REF!</definedName>
    <definedName name="Comuni" localSheetId="22">#REF!</definedName>
    <definedName name="Comuni" localSheetId="15">#REF!</definedName>
    <definedName name="Comuni" localSheetId="8">#REF!</definedName>
    <definedName name="Comuni" localSheetId="19">#REF!</definedName>
    <definedName name="Comuni">#REF!</definedName>
    <definedName name="mq_gg" localSheetId="7">#REF!</definedName>
    <definedName name="mq_gg" localSheetId="4">#REF!</definedName>
    <definedName name="mq_gg" localSheetId="14">#REF!</definedName>
    <definedName name="mq_gg" localSheetId="20">#REF!</definedName>
    <definedName name="mq_gg" localSheetId="3">#REF!</definedName>
    <definedName name="mq_gg" localSheetId="6">#REF!</definedName>
    <definedName name="mq_gg" localSheetId="18">#REF!</definedName>
    <definedName name="mq_gg" localSheetId="21">#REF!</definedName>
    <definedName name="mq_gg" localSheetId="5">#REF!</definedName>
    <definedName name="mq_gg" localSheetId="12">#REF!</definedName>
    <definedName name="mq_gg" localSheetId="9">#REF!</definedName>
    <definedName name="mq_gg" localSheetId="17">#REF!</definedName>
    <definedName name="mq_gg" localSheetId="22">#REF!</definedName>
    <definedName name="mq_gg" localSheetId="15">#REF!</definedName>
    <definedName name="mq_gg" localSheetId="8">#REF!</definedName>
    <definedName name="mq_gg" localSheetId="19">#REF!</definedName>
    <definedName name="mq_gg">#REF!</definedName>
    <definedName name="ore_lu_ve" localSheetId="7">#REF!</definedName>
    <definedName name="ore_lu_ve" localSheetId="4">#REF!</definedName>
    <definedName name="ore_lu_ve" localSheetId="14">#REF!</definedName>
    <definedName name="ore_lu_ve" localSheetId="20">#REF!</definedName>
    <definedName name="ore_lu_ve" localSheetId="3">#REF!</definedName>
    <definedName name="ore_lu_ve" localSheetId="6">#REF!</definedName>
    <definedName name="ore_lu_ve" localSheetId="18">#REF!</definedName>
    <definedName name="ore_lu_ve" localSheetId="21">#REF!</definedName>
    <definedName name="ore_lu_ve" localSheetId="5">#REF!</definedName>
    <definedName name="ore_lu_ve" localSheetId="12">#REF!</definedName>
    <definedName name="ore_lu_ve" localSheetId="9">#REF!</definedName>
    <definedName name="ore_lu_ve" localSheetId="17">#REF!</definedName>
    <definedName name="ore_lu_ve" localSheetId="22">#REF!</definedName>
    <definedName name="ore_lu_ve" localSheetId="15">#REF!</definedName>
    <definedName name="ore_lu_ve" localSheetId="8">#REF!</definedName>
    <definedName name="ore_lu_ve" localSheetId="19">#REF!</definedName>
    <definedName name="ore_lu_ve">#REF!</definedName>
    <definedName name="oremese" localSheetId="7">#REF!</definedName>
    <definedName name="oremese" localSheetId="4">#REF!</definedName>
    <definedName name="oremese" localSheetId="14">#REF!</definedName>
    <definedName name="oremese" localSheetId="20">#REF!</definedName>
    <definedName name="oremese" localSheetId="3">#REF!</definedName>
    <definedName name="oremese" localSheetId="6">#REF!</definedName>
    <definedName name="oremese" localSheetId="18">#REF!</definedName>
    <definedName name="oremese" localSheetId="21">#REF!</definedName>
    <definedName name="oremese" localSheetId="5">#REF!</definedName>
    <definedName name="oremese" localSheetId="12">#REF!</definedName>
    <definedName name="oremese" localSheetId="9">#REF!</definedName>
    <definedName name="oremese" localSheetId="17">#REF!</definedName>
    <definedName name="oremese" localSheetId="22">#REF!</definedName>
    <definedName name="oremese" localSheetId="15">#REF!</definedName>
    <definedName name="oremese" localSheetId="8">#REF!</definedName>
    <definedName name="oremese" localSheetId="19">#REF!</definedName>
    <definedName name="oremese">#REF!</definedName>
    <definedName name="Print_Area_0" localSheetId="7">#REF!</definedName>
    <definedName name="Print_Area_0" localSheetId="4">#REF!</definedName>
    <definedName name="Print_Area_0" localSheetId="14">#REF!</definedName>
    <definedName name="Print_Area_0" localSheetId="20">#REF!</definedName>
    <definedName name="Print_Area_0" localSheetId="3">#REF!</definedName>
    <definedName name="Print_Area_0" localSheetId="6">#REF!</definedName>
    <definedName name="Print_Area_0" localSheetId="18">#REF!</definedName>
    <definedName name="Print_Area_0" localSheetId="21">#REF!</definedName>
    <definedName name="Print_Area_0" localSheetId="5">#REF!</definedName>
    <definedName name="Print_Area_0" localSheetId="12">#REF!</definedName>
    <definedName name="Print_Area_0" localSheetId="9">#REF!</definedName>
    <definedName name="Print_Area_0" localSheetId="17">#REF!</definedName>
    <definedName name="Print_Area_0" localSheetId="22">#REF!</definedName>
    <definedName name="Print_Area_0" localSheetId="15">#REF!</definedName>
    <definedName name="Print_Area_0" localSheetId="8">#REF!</definedName>
    <definedName name="Print_Area_0" localSheetId="19">#REF!</definedName>
    <definedName name="Print_Area_0">#REF!</definedName>
    <definedName name="Print_Area_1" localSheetId="7">#REF!</definedName>
    <definedName name="Print_Area_1" localSheetId="4">#REF!</definedName>
    <definedName name="Print_Area_1" localSheetId="14">#REF!</definedName>
    <definedName name="Print_Area_1" localSheetId="20">#REF!</definedName>
    <definedName name="Print_Area_1" localSheetId="3">#REF!</definedName>
    <definedName name="Print_Area_1" localSheetId="6">#REF!</definedName>
    <definedName name="Print_Area_1" localSheetId="18">#REF!</definedName>
    <definedName name="Print_Area_1" localSheetId="21">#REF!</definedName>
    <definedName name="Print_Area_1" localSheetId="5">#REF!</definedName>
    <definedName name="Print_Area_1" localSheetId="12">#REF!</definedName>
    <definedName name="Print_Area_1" localSheetId="9">#REF!</definedName>
    <definedName name="Print_Area_1" localSheetId="17">#REF!</definedName>
    <definedName name="Print_Area_1" localSheetId="22">#REF!</definedName>
    <definedName name="Print_Area_1" localSheetId="15">#REF!</definedName>
    <definedName name="Print_Area_1" localSheetId="8">#REF!</definedName>
    <definedName name="Print_Area_1" localSheetId="19">#REF!</definedName>
    <definedName name="Print_Area_1">#REF!</definedName>
    <definedName name="Print_Area_2" localSheetId="7">#REF!</definedName>
    <definedName name="Print_Area_2" localSheetId="4">#REF!</definedName>
    <definedName name="Print_Area_2" localSheetId="14">#REF!</definedName>
    <definedName name="Print_Area_2" localSheetId="20">#REF!</definedName>
    <definedName name="Print_Area_2" localSheetId="3">#REF!</definedName>
    <definedName name="Print_Area_2" localSheetId="6">#REF!</definedName>
    <definedName name="Print_Area_2" localSheetId="18">#REF!</definedName>
    <definedName name="Print_Area_2" localSheetId="21">#REF!</definedName>
    <definedName name="Print_Area_2" localSheetId="5">#REF!</definedName>
    <definedName name="Print_Area_2" localSheetId="12">#REF!</definedName>
    <definedName name="Print_Area_2" localSheetId="9">#REF!</definedName>
    <definedName name="Print_Area_2" localSheetId="17">#REF!</definedName>
    <definedName name="Print_Area_2" localSheetId="22">#REF!</definedName>
    <definedName name="Print_Area_2" localSheetId="15">#REF!</definedName>
    <definedName name="Print_Area_2" localSheetId="8">#REF!</definedName>
    <definedName name="Print_Area_2" localSheetId="19">#REF!</definedName>
    <definedName name="Print_Area_2">#REF!</definedName>
    <definedName name="Print_Area_4" localSheetId="7">#REF!</definedName>
    <definedName name="Print_Area_4" localSheetId="4">#REF!</definedName>
    <definedName name="Print_Area_4" localSheetId="14">#REF!</definedName>
    <definedName name="Print_Area_4" localSheetId="20">#REF!</definedName>
    <definedName name="Print_Area_4" localSheetId="3">#REF!</definedName>
    <definedName name="Print_Area_4" localSheetId="6">#REF!</definedName>
    <definedName name="Print_Area_4" localSheetId="18">#REF!</definedName>
    <definedName name="Print_Area_4" localSheetId="21">#REF!</definedName>
    <definedName name="Print_Area_4" localSheetId="5">#REF!</definedName>
    <definedName name="Print_Area_4" localSheetId="12">#REF!</definedName>
    <definedName name="Print_Area_4" localSheetId="9">#REF!</definedName>
    <definedName name="Print_Area_4" localSheetId="17">#REF!</definedName>
    <definedName name="Print_Area_4" localSheetId="22">#REF!</definedName>
    <definedName name="Print_Area_4" localSheetId="15">#REF!</definedName>
    <definedName name="Print_Area_4" localSheetId="8">#REF!</definedName>
    <definedName name="Print_Area_4" localSheetId="19">#REF!</definedName>
    <definedName name="Print_Area_4">#REF!</definedName>
    <definedName name="Print_Area_5" localSheetId="7">#REF!</definedName>
    <definedName name="Print_Area_5" localSheetId="4">#REF!</definedName>
    <definedName name="Print_Area_5" localSheetId="14">#REF!</definedName>
    <definedName name="Print_Area_5" localSheetId="20">#REF!</definedName>
    <definedName name="Print_Area_5" localSheetId="3">#REF!</definedName>
    <definedName name="Print_Area_5" localSheetId="6">#REF!</definedName>
    <definedName name="Print_Area_5" localSheetId="18">#REF!</definedName>
    <definedName name="Print_Area_5" localSheetId="21">#REF!</definedName>
    <definedName name="Print_Area_5" localSheetId="5">#REF!</definedName>
    <definedName name="Print_Area_5" localSheetId="12">#REF!</definedName>
    <definedName name="Print_Area_5" localSheetId="9">#REF!</definedName>
    <definedName name="Print_Area_5" localSheetId="17">#REF!</definedName>
    <definedName name="Print_Area_5" localSheetId="22">#REF!</definedName>
    <definedName name="Print_Area_5" localSheetId="15">#REF!</definedName>
    <definedName name="Print_Area_5" localSheetId="8">#REF!</definedName>
    <definedName name="Print_Area_5" localSheetId="19">#REF!</definedName>
    <definedName name="Print_Area_5">#REF!</definedName>
    <definedName name="Print_Area_6" localSheetId="7">#REF!</definedName>
    <definedName name="Print_Area_6" localSheetId="4">#REF!</definedName>
    <definedName name="Print_Area_6" localSheetId="14">#REF!</definedName>
    <definedName name="Print_Area_6" localSheetId="20">#REF!</definedName>
    <definedName name="Print_Area_6" localSheetId="3">#REF!</definedName>
    <definedName name="Print_Area_6" localSheetId="6">#REF!</definedName>
    <definedName name="Print_Area_6" localSheetId="18">#REF!</definedName>
    <definedName name="Print_Area_6" localSheetId="21">#REF!</definedName>
    <definedName name="Print_Area_6" localSheetId="5">#REF!</definedName>
    <definedName name="Print_Area_6" localSheetId="12">#REF!</definedName>
    <definedName name="Print_Area_6" localSheetId="9">#REF!</definedName>
    <definedName name="Print_Area_6" localSheetId="17">#REF!</definedName>
    <definedName name="Print_Area_6" localSheetId="22">#REF!</definedName>
    <definedName name="Print_Area_6" localSheetId="15">#REF!</definedName>
    <definedName name="Print_Area_6" localSheetId="8">#REF!</definedName>
    <definedName name="Print_Area_6" localSheetId="19">#REF!</definedName>
    <definedName name="Print_Area_6">#REF!</definedName>
    <definedName name="Print_Area_7" localSheetId="7">#REF!</definedName>
    <definedName name="Print_Area_7" localSheetId="4">#REF!</definedName>
    <definedName name="Print_Area_7" localSheetId="14">#REF!</definedName>
    <definedName name="Print_Area_7" localSheetId="20">#REF!</definedName>
    <definedName name="Print_Area_7" localSheetId="3">#REF!</definedName>
    <definedName name="Print_Area_7" localSheetId="6">#REF!</definedName>
    <definedName name="Print_Area_7" localSheetId="18">#REF!</definedName>
    <definedName name="Print_Area_7" localSheetId="21">#REF!</definedName>
    <definedName name="Print_Area_7" localSheetId="5">#REF!</definedName>
    <definedName name="Print_Area_7" localSheetId="12">#REF!</definedName>
    <definedName name="Print_Area_7" localSheetId="9">#REF!</definedName>
    <definedName name="Print_Area_7" localSheetId="17">#REF!</definedName>
    <definedName name="Print_Area_7" localSheetId="22">#REF!</definedName>
    <definedName name="Print_Area_7" localSheetId="15">#REF!</definedName>
    <definedName name="Print_Area_7" localSheetId="8">#REF!</definedName>
    <definedName name="Print_Area_7" localSheetId="19">#REF!</definedName>
    <definedName name="Print_Area_7">#REF!</definedName>
    <definedName name="Print_Area_8" localSheetId="7">#REF!</definedName>
    <definedName name="Print_Area_8" localSheetId="4">#REF!</definedName>
    <definedName name="Print_Area_8" localSheetId="14">#REF!</definedName>
    <definedName name="Print_Area_8" localSheetId="20">#REF!</definedName>
    <definedName name="Print_Area_8" localSheetId="3">#REF!</definedName>
    <definedName name="Print_Area_8" localSheetId="6">#REF!</definedName>
    <definedName name="Print_Area_8" localSheetId="18">#REF!</definedName>
    <definedName name="Print_Area_8" localSheetId="21">#REF!</definedName>
    <definedName name="Print_Area_8" localSheetId="5">#REF!</definedName>
    <definedName name="Print_Area_8" localSheetId="12">#REF!</definedName>
    <definedName name="Print_Area_8" localSheetId="9">#REF!</definedName>
    <definedName name="Print_Area_8" localSheetId="17">#REF!</definedName>
    <definedName name="Print_Area_8" localSheetId="22">#REF!</definedName>
    <definedName name="Print_Area_8" localSheetId="15">#REF!</definedName>
    <definedName name="Print_Area_8" localSheetId="8">#REF!</definedName>
    <definedName name="Print_Area_8" localSheetId="19">#REF!</definedName>
    <definedName name="Print_Area_8">#REF!</definedName>
    <definedName name="tipo">[1]Foglio1!$D$1:$D$4</definedName>
    <definedName name="Tot._mq" localSheetId="7">#REF!</definedName>
    <definedName name="Tot._mq" localSheetId="4">#REF!</definedName>
    <definedName name="Tot._mq" localSheetId="14">#REF!</definedName>
    <definedName name="Tot._mq" localSheetId="20">#REF!</definedName>
    <definedName name="Tot._mq" localSheetId="3">#REF!</definedName>
    <definedName name="Tot._mq" localSheetId="6">#REF!</definedName>
    <definedName name="Tot._mq" localSheetId="18">#REF!</definedName>
    <definedName name="Tot._mq" localSheetId="21">#REF!</definedName>
    <definedName name="Tot._mq" localSheetId="5">#REF!</definedName>
    <definedName name="Tot._mq" localSheetId="12">#REF!</definedName>
    <definedName name="Tot._mq" localSheetId="9">#REF!</definedName>
    <definedName name="Tot._mq" localSheetId="17">#REF!</definedName>
    <definedName name="Tot._mq" localSheetId="22">#REF!</definedName>
    <definedName name="Tot._mq" localSheetId="15">#REF!</definedName>
    <definedName name="Tot._mq" localSheetId="8">#REF!</definedName>
    <definedName name="Tot._mq" localSheetId="19">#REF!</definedName>
    <definedName name="Tot._mq">#REF!</definedName>
    <definedName name="Tot_mq" localSheetId="7">#REF!</definedName>
    <definedName name="Tot_mq" localSheetId="4">#REF!</definedName>
    <definedName name="Tot_mq" localSheetId="14">#REF!</definedName>
    <definedName name="Tot_mq" localSheetId="20">#REF!</definedName>
    <definedName name="Tot_mq" localSheetId="3">#REF!</definedName>
    <definedName name="Tot_mq" localSheetId="6">#REF!</definedName>
    <definedName name="Tot_mq" localSheetId="18">#REF!</definedName>
    <definedName name="Tot_mq" localSheetId="21">#REF!</definedName>
    <definedName name="Tot_mq" localSheetId="5">#REF!</definedName>
    <definedName name="Tot_mq" localSheetId="12">#REF!</definedName>
    <definedName name="Tot_mq" localSheetId="9">#REF!</definedName>
    <definedName name="Tot_mq" localSheetId="17">#REF!</definedName>
    <definedName name="Tot_mq" localSheetId="22">#REF!</definedName>
    <definedName name="Tot_mq" localSheetId="15">#REF!</definedName>
    <definedName name="Tot_mq" localSheetId="8">#REF!</definedName>
    <definedName name="Tot_mq" localSheetId="19">#REF!</definedName>
    <definedName name="Tot_mq">#REF!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 i="101" l="1"/>
  <c r="T5" i="101"/>
  <c r="S5" i="101"/>
  <c r="R5" i="101"/>
  <c r="U12" i="92"/>
  <c r="T12" i="92"/>
  <c r="S12" i="92"/>
  <c r="R12" i="92"/>
  <c r="Q12" i="92"/>
  <c r="G43" i="70" l="1"/>
  <c r="H43" i="70"/>
  <c r="I43" i="70"/>
  <c r="J43" i="70"/>
  <c r="K43" i="70"/>
  <c r="S43" i="70"/>
  <c r="R43" i="70"/>
  <c r="Q43" i="70"/>
  <c r="O43" i="70"/>
  <c r="M43" i="70"/>
  <c r="L43" i="70"/>
  <c r="F3" i="75" l="1"/>
  <c r="H3" i="106"/>
  <c r="S3" i="101"/>
  <c r="L3" i="101"/>
  <c r="J12" i="92"/>
  <c r="Q22" i="82"/>
  <c r="S3" i="82"/>
  <c r="T3" i="82" s="1"/>
  <c r="T22" i="82" s="1"/>
  <c r="R3" i="82"/>
  <c r="R22" i="82" s="1"/>
  <c r="S22" i="82" l="1"/>
  <c r="M3" i="78"/>
  <c r="L3" i="78"/>
  <c r="Q9" i="72"/>
  <c r="T3" i="72"/>
  <c r="S3" i="72"/>
  <c r="K3" i="72"/>
  <c r="L26" i="68"/>
  <c r="T4" i="68"/>
  <c r="U4" i="68" s="1"/>
  <c r="W4" i="68" s="1"/>
  <c r="V4" i="68"/>
  <c r="V3" i="68"/>
  <c r="U25" i="68"/>
  <c r="U24" i="68"/>
  <c r="U23" i="68"/>
  <c r="U21" i="68"/>
  <c r="U18" i="68"/>
  <c r="U16" i="68"/>
  <c r="U14" i="68"/>
  <c r="U11" i="68"/>
  <c r="U7" i="68"/>
  <c r="U8" i="68"/>
  <c r="T3" i="68"/>
  <c r="U3" i="68" s="1"/>
  <c r="W3" i="68" s="1"/>
  <c r="L3" i="68"/>
  <c r="K3" i="68"/>
  <c r="W56" i="60"/>
  <c r="V56" i="60"/>
  <c r="L5" i="60"/>
  <c r="Z3" i="6"/>
  <c r="Y3" i="6" s="1"/>
  <c r="N3" i="6"/>
  <c r="I3" i="6"/>
  <c r="Q5" i="99"/>
  <c r="R5" i="99" s="1"/>
  <c r="T5" i="99" s="1"/>
  <c r="U5" i="99" s="1"/>
  <c r="AB3" i="6" l="1"/>
  <c r="M15" i="104"/>
  <c r="M3" i="104"/>
  <c r="L11" i="109"/>
  <c r="L3" i="109"/>
  <c r="K12" i="107"/>
  <c r="K5" i="107"/>
  <c r="K4" i="107"/>
  <c r="K3" i="107"/>
  <c r="L3" i="107" s="1"/>
  <c r="K3" i="108"/>
  <c r="T20" i="68" l="1"/>
  <c r="U20" i="68" s="1"/>
  <c r="T19" i="68"/>
  <c r="U19" i="68" s="1"/>
  <c r="T17" i="68"/>
  <c r="U17" i="68" s="1"/>
  <c r="T15" i="68"/>
  <c r="U15" i="68" s="1"/>
  <c r="T13" i="68"/>
  <c r="U13" i="68" s="1"/>
  <c r="T12" i="68"/>
  <c r="U12" i="68" s="1"/>
  <c r="T10" i="68"/>
  <c r="U10" i="68" s="1"/>
  <c r="T9" i="68"/>
  <c r="U9" i="68" s="1"/>
  <c r="T7" i="68"/>
  <c r="T6" i="68"/>
  <c r="U6" i="68" s="1"/>
  <c r="M23" i="78"/>
  <c r="U3" i="101" l="1"/>
  <c r="U4" i="101"/>
  <c r="S4" i="101"/>
  <c r="T3" i="108"/>
  <c r="F6" i="70" l="1"/>
  <c r="F39" i="70"/>
  <c r="F40" i="70"/>
  <c r="F41" i="70"/>
  <c r="F42" i="70"/>
  <c r="L3" i="108"/>
  <c r="J3" i="82" l="1"/>
  <c r="K3" i="82" l="1"/>
  <c r="K4" i="101"/>
  <c r="L4" i="101" s="1"/>
  <c r="M4" i="101" s="1"/>
  <c r="K3" i="101"/>
  <c r="M3" i="101" s="1"/>
  <c r="T4" i="101"/>
  <c r="L3" i="82" l="1"/>
  <c r="T3" i="101"/>
  <c r="M5" i="101"/>
  <c r="D37" i="70" s="1"/>
  <c r="L5" i="101"/>
  <c r="D16" i="70"/>
  <c r="K14" i="111"/>
  <c r="L14" i="111" s="1"/>
  <c r="M14" i="111" s="1"/>
  <c r="K13" i="111"/>
  <c r="L13" i="111" s="1"/>
  <c r="M13" i="111" s="1"/>
  <c r="K12" i="111"/>
  <c r="L12" i="111" s="1"/>
  <c r="M12" i="111" s="1"/>
  <c r="K11" i="111"/>
  <c r="L11" i="111" s="1"/>
  <c r="M11" i="111" s="1"/>
  <c r="K10" i="111"/>
  <c r="L10" i="111" s="1"/>
  <c r="M10" i="111" s="1"/>
  <c r="K9" i="111"/>
  <c r="L9" i="111" s="1"/>
  <c r="M9" i="111" s="1"/>
  <c r="K8" i="111"/>
  <c r="L8" i="111" s="1"/>
  <c r="M8" i="111" s="1"/>
  <c r="K7" i="111"/>
  <c r="L7" i="111" s="1"/>
  <c r="M7" i="111" s="1"/>
  <c r="K6" i="111"/>
  <c r="L6" i="111" s="1"/>
  <c r="M6" i="111" s="1"/>
  <c r="K5" i="111"/>
  <c r="L5" i="111" s="1"/>
  <c r="M5" i="111" s="1"/>
  <c r="K4" i="111"/>
  <c r="L4" i="111" s="1"/>
  <c r="M4" i="111" s="1"/>
  <c r="T14" i="111"/>
  <c r="V14" i="111" s="1"/>
  <c r="W14" i="111" s="1"/>
  <c r="T13" i="111"/>
  <c r="V13" i="111" s="1"/>
  <c r="W13" i="111" s="1"/>
  <c r="T12" i="111"/>
  <c r="V12" i="111" s="1"/>
  <c r="W12" i="111" s="1"/>
  <c r="T11" i="111"/>
  <c r="V11" i="111" s="1"/>
  <c r="W11" i="111" s="1"/>
  <c r="T10" i="111"/>
  <c r="V10" i="111" s="1"/>
  <c r="W10" i="111" s="1"/>
  <c r="T9" i="111"/>
  <c r="V9" i="111" s="1"/>
  <c r="W9" i="111" s="1"/>
  <c r="T8" i="111"/>
  <c r="V8" i="111" s="1"/>
  <c r="W8" i="111" s="1"/>
  <c r="T7" i="111"/>
  <c r="V7" i="111" s="1"/>
  <c r="W7" i="111" s="1"/>
  <c r="T6" i="111"/>
  <c r="V6" i="111" s="1"/>
  <c r="W6" i="111" s="1"/>
  <c r="T5" i="111"/>
  <c r="V5" i="111" s="1"/>
  <c r="W5" i="111" s="1"/>
  <c r="T4" i="111"/>
  <c r="V4" i="111" s="1"/>
  <c r="W4" i="111" s="1"/>
  <c r="L3" i="111"/>
  <c r="K3" i="111"/>
  <c r="T3" i="111"/>
  <c r="F14" i="70"/>
  <c r="D14" i="70"/>
  <c r="H8" i="106"/>
  <c r="F16" i="70" s="1"/>
  <c r="H7" i="106"/>
  <c r="T60" i="110"/>
  <c r="V60" i="110" s="1"/>
  <c r="W60" i="110" s="1"/>
  <c r="T59" i="110"/>
  <c r="V59" i="110" s="1"/>
  <c r="W59" i="110" s="1"/>
  <c r="T58" i="110"/>
  <c r="V58" i="110" s="1"/>
  <c r="W58" i="110" s="1"/>
  <c r="T57" i="110"/>
  <c r="V57" i="110" s="1"/>
  <c r="W57" i="110" s="1"/>
  <c r="T56" i="110"/>
  <c r="V56" i="110" s="1"/>
  <c r="W56" i="110" s="1"/>
  <c r="T55" i="110"/>
  <c r="V55" i="110" s="1"/>
  <c r="W55" i="110" s="1"/>
  <c r="T54" i="110"/>
  <c r="V54" i="110" s="1"/>
  <c r="W54" i="110" s="1"/>
  <c r="T53" i="110"/>
  <c r="V53" i="110" s="1"/>
  <c r="W53" i="110" s="1"/>
  <c r="T52" i="110"/>
  <c r="V52" i="110" s="1"/>
  <c r="W52" i="110" s="1"/>
  <c r="T51" i="110"/>
  <c r="V51" i="110" s="1"/>
  <c r="W51" i="110" s="1"/>
  <c r="T50" i="110"/>
  <c r="V50" i="110" s="1"/>
  <c r="W50" i="110" s="1"/>
  <c r="T49" i="110"/>
  <c r="V49" i="110" s="1"/>
  <c r="W49" i="110" s="1"/>
  <c r="T48" i="110"/>
  <c r="V48" i="110" s="1"/>
  <c r="W48" i="110" s="1"/>
  <c r="T47" i="110"/>
  <c r="V47" i="110" s="1"/>
  <c r="W47" i="110" s="1"/>
  <c r="T46" i="110"/>
  <c r="V46" i="110" s="1"/>
  <c r="W46" i="110" s="1"/>
  <c r="K60" i="110"/>
  <c r="L60" i="110" s="1"/>
  <c r="M60" i="110" s="1"/>
  <c r="K59" i="110"/>
  <c r="L59" i="110" s="1"/>
  <c r="M59" i="110" s="1"/>
  <c r="K58" i="110"/>
  <c r="L58" i="110" s="1"/>
  <c r="M58" i="110" s="1"/>
  <c r="K57" i="110"/>
  <c r="L57" i="110" s="1"/>
  <c r="M57" i="110" s="1"/>
  <c r="K56" i="110"/>
  <c r="L56" i="110" s="1"/>
  <c r="M56" i="110" s="1"/>
  <c r="K55" i="110"/>
  <c r="L55" i="110" s="1"/>
  <c r="M55" i="110" s="1"/>
  <c r="K54" i="110"/>
  <c r="L54" i="110" s="1"/>
  <c r="M54" i="110" s="1"/>
  <c r="K53" i="110"/>
  <c r="L53" i="110" s="1"/>
  <c r="M53" i="110" s="1"/>
  <c r="K52" i="110"/>
  <c r="L52" i="110" s="1"/>
  <c r="M52" i="110" s="1"/>
  <c r="K51" i="110"/>
  <c r="L51" i="110" s="1"/>
  <c r="M51" i="110" s="1"/>
  <c r="L50" i="110"/>
  <c r="M50" i="110" s="1"/>
  <c r="K50" i="110"/>
  <c r="K49" i="110"/>
  <c r="L49" i="110" s="1"/>
  <c r="M49" i="110" s="1"/>
  <c r="K48" i="110"/>
  <c r="L48" i="110" s="1"/>
  <c r="M48" i="110" s="1"/>
  <c r="K47" i="110"/>
  <c r="L47" i="110" s="1"/>
  <c r="M47" i="110" s="1"/>
  <c r="K46" i="110"/>
  <c r="L46" i="110" s="1"/>
  <c r="M46" i="110" s="1"/>
  <c r="K45" i="110"/>
  <c r="L45" i="110" s="1"/>
  <c r="M45" i="110" s="1"/>
  <c r="K44" i="110"/>
  <c r="L44" i="110" s="1"/>
  <c r="M44" i="110" s="1"/>
  <c r="K43" i="110"/>
  <c r="L43" i="110" s="1"/>
  <c r="M43" i="110" s="1"/>
  <c r="K42" i="110"/>
  <c r="L42" i="110" s="1"/>
  <c r="M42" i="110" s="1"/>
  <c r="K41" i="110"/>
  <c r="L41" i="110" s="1"/>
  <c r="M41" i="110" s="1"/>
  <c r="K40" i="110"/>
  <c r="L40" i="110" s="1"/>
  <c r="M40" i="110" s="1"/>
  <c r="K39" i="110"/>
  <c r="L39" i="110" s="1"/>
  <c r="M39" i="110" s="1"/>
  <c r="K38" i="110"/>
  <c r="L38" i="110" s="1"/>
  <c r="M38" i="110" s="1"/>
  <c r="K37" i="110"/>
  <c r="L37" i="110" s="1"/>
  <c r="M37" i="110" s="1"/>
  <c r="K36" i="110"/>
  <c r="L36" i="110" s="1"/>
  <c r="M36" i="110" s="1"/>
  <c r="K35" i="110"/>
  <c r="L35" i="110" s="1"/>
  <c r="M35" i="110" s="1"/>
  <c r="K34" i="110"/>
  <c r="L34" i="110" s="1"/>
  <c r="M34" i="110" s="1"/>
  <c r="K33" i="110"/>
  <c r="L33" i="110" s="1"/>
  <c r="M33" i="110" s="1"/>
  <c r="K32" i="110"/>
  <c r="L32" i="110" s="1"/>
  <c r="M32" i="110" s="1"/>
  <c r="K31" i="110"/>
  <c r="L31" i="110" s="1"/>
  <c r="M31" i="110" s="1"/>
  <c r="K30" i="110"/>
  <c r="L30" i="110" s="1"/>
  <c r="M30" i="110" s="1"/>
  <c r="K29" i="110"/>
  <c r="L29" i="110" s="1"/>
  <c r="M29" i="110" s="1"/>
  <c r="K28" i="110"/>
  <c r="L28" i="110" s="1"/>
  <c r="M28" i="110" s="1"/>
  <c r="K27" i="110"/>
  <c r="L27" i="110" s="1"/>
  <c r="M27" i="110" s="1"/>
  <c r="K26" i="110"/>
  <c r="L26" i="110" s="1"/>
  <c r="M26" i="110" s="1"/>
  <c r="K25" i="110"/>
  <c r="L25" i="110" s="1"/>
  <c r="M25" i="110" s="1"/>
  <c r="K24" i="110"/>
  <c r="L24" i="110" s="1"/>
  <c r="M24" i="110" s="1"/>
  <c r="K23" i="110"/>
  <c r="L23" i="110" s="1"/>
  <c r="M23" i="110" s="1"/>
  <c r="K22" i="110"/>
  <c r="L22" i="110" s="1"/>
  <c r="M22" i="110" s="1"/>
  <c r="K21" i="110"/>
  <c r="L21" i="110" s="1"/>
  <c r="M21" i="110" s="1"/>
  <c r="K20" i="110"/>
  <c r="L20" i="110" s="1"/>
  <c r="M20" i="110" s="1"/>
  <c r="K19" i="110"/>
  <c r="L19" i="110" s="1"/>
  <c r="M19" i="110" s="1"/>
  <c r="K18" i="110"/>
  <c r="L18" i="110" s="1"/>
  <c r="M18" i="110" s="1"/>
  <c r="K17" i="110"/>
  <c r="L17" i="110" s="1"/>
  <c r="M17" i="110" s="1"/>
  <c r="K16" i="110"/>
  <c r="L16" i="110" s="1"/>
  <c r="M16" i="110" s="1"/>
  <c r="K15" i="110"/>
  <c r="L15" i="110" s="1"/>
  <c r="M15" i="110" s="1"/>
  <c r="K14" i="110"/>
  <c r="L14" i="110" s="1"/>
  <c r="M14" i="110" s="1"/>
  <c r="K13" i="110"/>
  <c r="L13" i="110" s="1"/>
  <c r="M13" i="110" s="1"/>
  <c r="K12" i="110"/>
  <c r="L12" i="110" s="1"/>
  <c r="M12" i="110" s="1"/>
  <c r="L11" i="110"/>
  <c r="M11" i="110" s="1"/>
  <c r="K11" i="110"/>
  <c r="K10" i="110"/>
  <c r="L10" i="110" s="1"/>
  <c r="M10" i="110" s="1"/>
  <c r="K9" i="110"/>
  <c r="L9" i="110" s="1"/>
  <c r="M9" i="110" s="1"/>
  <c r="K8" i="110"/>
  <c r="L8" i="110" s="1"/>
  <c r="M8" i="110" s="1"/>
  <c r="K7" i="110"/>
  <c r="L7" i="110" s="1"/>
  <c r="M7" i="110" s="1"/>
  <c r="K6" i="110"/>
  <c r="L6" i="110" s="1"/>
  <c r="M6" i="110" s="1"/>
  <c r="K5" i="110"/>
  <c r="L5" i="110" s="1"/>
  <c r="M5" i="110" s="1"/>
  <c r="K4" i="110"/>
  <c r="L4" i="110" s="1"/>
  <c r="M4" i="110" s="1"/>
  <c r="T45" i="110"/>
  <c r="V45" i="110" s="1"/>
  <c r="W45" i="110" s="1"/>
  <c r="T44" i="110"/>
  <c r="V44" i="110" s="1"/>
  <c r="W44" i="110" s="1"/>
  <c r="T43" i="110"/>
  <c r="V43" i="110" s="1"/>
  <c r="W43" i="110" s="1"/>
  <c r="T42" i="110"/>
  <c r="V42" i="110" s="1"/>
  <c r="W42" i="110" s="1"/>
  <c r="T41" i="110"/>
  <c r="V41" i="110" s="1"/>
  <c r="W41" i="110" s="1"/>
  <c r="T40" i="110"/>
  <c r="V40" i="110" s="1"/>
  <c r="W40" i="110" s="1"/>
  <c r="T39" i="110"/>
  <c r="V39" i="110" s="1"/>
  <c r="W39" i="110" s="1"/>
  <c r="T38" i="110"/>
  <c r="V38" i="110" s="1"/>
  <c r="W38" i="110" s="1"/>
  <c r="T37" i="110"/>
  <c r="V37" i="110" s="1"/>
  <c r="W37" i="110" s="1"/>
  <c r="T36" i="110"/>
  <c r="V36" i="110" s="1"/>
  <c r="W36" i="110" s="1"/>
  <c r="T35" i="110"/>
  <c r="V35" i="110" s="1"/>
  <c r="W35" i="110" s="1"/>
  <c r="T34" i="110"/>
  <c r="V34" i="110" s="1"/>
  <c r="W34" i="110" s="1"/>
  <c r="T33" i="110"/>
  <c r="V33" i="110" s="1"/>
  <c r="W33" i="110" s="1"/>
  <c r="T32" i="110"/>
  <c r="V32" i="110" s="1"/>
  <c r="W32" i="110" s="1"/>
  <c r="T31" i="110"/>
  <c r="V31" i="110" s="1"/>
  <c r="W31" i="110" s="1"/>
  <c r="T30" i="110"/>
  <c r="V30" i="110" s="1"/>
  <c r="W30" i="110" s="1"/>
  <c r="T29" i="110"/>
  <c r="V29" i="110" s="1"/>
  <c r="W29" i="110" s="1"/>
  <c r="T28" i="110"/>
  <c r="V28" i="110" s="1"/>
  <c r="W28" i="110" s="1"/>
  <c r="T27" i="110"/>
  <c r="V27" i="110" s="1"/>
  <c r="W27" i="110" s="1"/>
  <c r="T26" i="110"/>
  <c r="V26" i="110" s="1"/>
  <c r="W26" i="110" s="1"/>
  <c r="T25" i="110"/>
  <c r="V25" i="110" s="1"/>
  <c r="W25" i="110" s="1"/>
  <c r="T24" i="110"/>
  <c r="V24" i="110" s="1"/>
  <c r="W24" i="110" s="1"/>
  <c r="T23" i="110"/>
  <c r="V23" i="110" s="1"/>
  <c r="W23" i="110" s="1"/>
  <c r="T22" i="110"/>
  <c r="V22" i="110" s="1"/>
  <c r="W22" i="110" s="1"/>
  <c r="T21" i="110"/>
  <c r="V21" i="110" s="1"/>
  <c r="W21" i="110" s="1"/>
  <c r="T20" i="110"/>
  <c r="V20" i="110" s="1"/>
  <c r="W20" i="110" s="1"/>
  <c r="T19" i="110"/>
  <c r="V19" i="110" s="1"/>
  <c r="W19" i="110" s="1"/>
  <c r="T18" i="110"/>
  <c r="V18" i="110" s="1"/>
  <c r="W18" i="110" s="1"/>
  <c r="T17" i="110"/>
  <c r="V17" i="110" s="1"/>
  <c r="W17" i="110" s="1"/>
  <c r="T16" i="110"/>
  <c r="V16" i="110" s="1"/>
  <c r="W16" i="110" s="1"/>
  <c r="T15" i="110"/>
  <c r="V15" i="110" s="1"/>
  <c r="W15" i="110" s="1"/>
  <c r="T14" i="110"/>
  <c r="V14" i="110" s="1"/>
  <c r="W14" i="110" s="1"/>
  <c r="T13" i="110"/>
  <c r="V13" i="110" s="1"/>
  <c r="W13" i="110" s="1"/>
  <c r="T12" i="110"/>
  <c r="V12" i="110" s="1"/>
  <c r="W12" i="110" s="1"/>
  <c r="T11" i="110"/>
  <c r="V11" i="110" s="1"/>
  <c r="W11" i="110" s="1"/>
  <c r="T10" i="110"/>
  <c r="V10" i="110" s="1"/>
  <c r="W10" i="110" s="1"/>
  <c r="T9" i="110"/>
  <c r="V9" i="110" s="1"/>
  <c r="W9" i="110" s="1"/>
  <c r="T8" i="110"/>
  <c r="V8" i="110" s="1"/>
  <c r="W8" i="110" s="1"/>
  <c r="T7" i="110"/>
  <c r="V7" i="110" s="1"/>
  <c r="W7" i="110" s="1"/>
  <c r="T6" i="110"/>
  <c r="V6" i="110" s="1"/>
  <c r="W6" i="110" s="1"/>
  <c r="T5" i="110"/>
  <c r="V5" i="110" s="1"/>
  <c r="W5" i="110" s="1"/>
  <c r="T4" i="110"/>
  <c r="V4" i="110" s="1"/>
  <c r="W4" i="110" s="1"/>
  <c r="T3" i="110"/>
  <c r="V3" i="110" s="1"/>
  <c r="W3" i="110" s="1"/>
  <c r="K3" i="110"/>
  <c r="L3" i="110" s="1"/>
  <c r="U3" i="110" l="1"/>
  <c r="U4" i="111"/>
  <c r="U5" i="111"/>
  <c r="U6" i="111"/>
  <c r="U7" i="111"/>
  <c r="U8" i="111"/>
  <c r="U9" i="111"/>
  <c r="U10" i="111"/>
  <c r="U11" i="111"/>
  <c r="U12" i="111"/>
  <c r="U13" i="111"/>
  <c r="U14" i="111"/>
  <c r="T15" i="111"/>
  <c r="M3" i="111"/>
  <c r="M15" i="111" s="1"/>
  <c r="D15" i="70" s="1"/>
  <c r="L15" i="111"/>
  <c r="U3" i="111"/>
  <c r="V3" i="111"/>
  <c r="U46" i="110"/>
  <c r="U47" i="110"/>
  <c r="U48" i="110"/>
  <c r="U49" i="110"/>
  <c r="U50" i="110"/>
  <c r="U51" i="110"/>
  <c r="U52" i="110"/>
  <c r="U53" i="110"/>
  <c r="U54" i="110"/>
  <c r="U55" i="110"/>
  <c r="U56" i="110"/>
  <c r="U57" i="110"/>
  <c r="U58" i="110"/>
  <c r="U59" i="110"/>
  <c r="U60" i="110"/>
  <c r="W61" i="110"/>
  <c r="F13" i="70" s="1"/>
  <c r="U4" i="110"/>
  <c r="U5" i="110"/>
  <c r="U6" i="110"/>
  <c r="U7" i="110"/>
  <c r="U8" i="110"/>
  <c r="U9" i="110"/>
  <c r="U10" i="110"/>
  <c r="U11" i="110"/>
  <c r="U12" i="110"/>
  <c r="U13" i="110"/>
  <c r="U14" i="110"/>
  <c r="U15" i="110"/>
  <c r="U16" i="110"/>
  <c r="U17" i="110"/>
  <c r="U18" i="110"/>
  <c r="U19" i="110"/>
  <c r="U20" i="110"/>
  <c r="U21" i="110"/>
  <c r="U22" i="110"/>
  <c r="U23" i="110"/>
  <c r="U24" i="110"/>
  <c r="U25" i="110"/>
  <c r="U26" i="110"/>
  <c r="U27" i="110"/>
  <c r="U28" i="110"/>
  <c r="U29" i="110"/>
  <c r="U30" i="110"/>
  <c r="U31" i="110"/>
  <c r="U32" i="110"/>
  <c r="U33" i="110"/>
  <c r="U34" i="110"/>
  <c r="U35" i="110"/>
  <c r="U36" i="110"/>
  <c r="U37" i="110"/>
  <c r="U38" i="110"/>
  <c r="U39" i="110"/>
  <c r="U40" i="110"/>
  <c r="U41" i="110"/>
  <c r="U42" i="110"/>
  <c r="U43" i="110"/>
  <c r="U44" i="110"/>
  <c r="U45" i="110"/>
  <c r="L61" i="110"/>
  <c r="T61" i="110"/>
  <c r="V61" i="110"/>
  <c r="M3" i="110"/>
  <c r="M61" i="110" s="1"/>
  <c r="D13" i="70" s="1"/>
  <c r="T5" i="108"/>
  <c r="V5" i="108" s="1"/>
  <c r="W5" i="108" s="1"/>
  <c r="K5" i="108"/>
  <c r="L5" i="108" s="1"/>
  <c r="M5" i="108" s="1"/>
  <c r="U6" i="101" l="1"/>
  <c r="F37" i="70"/>
  <c r="U15" i="111"/>
  <c r="W3" i="111"/>
  <c r="W15" i="111" s="1"/>
  <c r="V15" i="111"/>
  <c r="U61" i="110"/>
  <c r="W62" i="110"/>
  <c r="U5" i="108"/>
  <c r="W16" i="111" l="1"/>
  <c r="F15" i="70"/>
  <c r="T3" i="107" l="1"/>
  <c r="T18" i="108"/>
  <c r="T17" i="108"/>
  <c r="T16" i="108"/>
  <c r="T15" i="108"/>
  <c r="T4" i="108"/>
  <c r="M55" i="6" l="1"/>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D38" i="70"/>
  <c r="D10" i="70"/>
  <c r="H5" i="106"/>
  <c r="K10" i="109"/>
  <c r="K9" i="109"/>
  <c r="K8" i="109"/>
  <c r="L8" i="109" s="1"/>
  <c r="M8" i="109" s="1"/>
  <c r="K7" i="109"/>
  <c r="L7" i="109" s="1"/>
  <c r="M7" i="109" s="1"/>
  <c r="K6" i="109"/>
  <c r="L6" i="109" s="1"/>
  <c r="M6" i="109" s="1"/>
  <c r="K5" i="109"/>
  <c r="L5" i="109" s="1"/>
  <c r="M5" i="109" s="1"/>
  <c r="K4" i="109"/>
  <c r="K3" i="109"/>
  <c r="K16" i="107"/>
  <c r="K15" i="107"/>
  <c r="K14" i="107"/>
  <c r="K13" i="107"/>
  <c r="K11" i="107"/>
  <c r="K10" i="107"/>
  <c r="K9" i="107"/>
  <c r="K8" i="107"/>
  <c r="K7" i="107"/>
  <c r="K6" i="107"/>
  <c r="K30" i="107"/>
  <c r="K29" i="107"/>
  <c r="K28" i="107"/>
  <c r="K27" i="107"/>
  <c r="K26" i="107"/>
  <c r="K25" i="107"/>
  <c r="K24" i="107"/>
  <c r="K23" i="107"/>
  <c r="K22" i="107"/>
  <c r="K21" i="107"/>
  <c r="K20" i="107"/>
  <c r="K19" i="107"/>
  <c r="K18" i="107"/>
  <c r="K17" i="107"/>
  <c r="T9" i="109"/>
  <c r="U9" i="109" s="1"/>
  <c r="L9" i="109"/>
  <c r="M9" i="109" s="1"/>
  <c r="T8" i="109"/>
  <c r="V8" i="109" s="1"/>
  <c r="W8" i="109" s="1"/>
  <c r="T7" i="109"/>
  <c r="U7" i="109" s="1"/>
  <c r="T6" i="109"/>
  <c r="V6" i="109" s="1"/>
  <c r="W6" i="109" s="1"/>
  <c r="T10" i="109"/>
  <c r="V10" i="109" s="1"/>
  <c r="W10" i="109" s="1"/>
  <c r="L10" i="109"/>
  <c r="M10" i="109" s="1"/>
  <c r="T5" i="109"/>
  <c r="U5" i="109" s="1"/>
  <c r="T4" i="109"/>
  <c r="V4" i="109" s="1"/>
  <c r="W4" i="109" s="1"/>
  <c r="L4" i="109"/>
  <c r="M4" i="109" s="1"/>
  <c r="T3" i="109"/>
  <c r="V7" i="109" l="1"/>
  <c r="W7" i="109" s="1"/>
  <c r="V9" i="109"/>
  <c r="W9" i="109" s="1"/>
  <c r="U8" i="109"/>
  <c r="U6" i="109"/>
  <c r="U4" i="109"/>
  <c r="V5" i="109"/>
  <c r="W5" i="109" s="1"/>
  <c r="T11" i="109"/>
  <c r="M3" i="109"/>
  <c r="M11" i="109" s="1"/>
  <c r="D9" i="70" s="1"/>
  <c r="V3" i="109"/>
  <c r="U10" i="109"/>
  <c r="U3" i="109"/>
  <c r="K18" i="108"/>
  <c r="K17" i="108"/>
  <c r="L17" i="108" s="1"/>
  <c r="M17" i="108" s="1"/>
  <c r="K16" i="108"/>
  <c r="K15" i="108"/>
  <c r="K14" i="108"/>
  <c r="K13" i="108"/>
  <c r="K12" i="108"/>
  <c r="K11" i="108"/>
  <c r="K10" i="108"/>
  <c r="K9" i="108"/>
  <c r="K8" i="108"/>
  <c r="K7" i="108"/>
  <c r="K6" i="108"/>
  <c r="K4" i="108"/>
  <c r="V18" i="108"/>
  <c r="W18" i="108" s="1"/>
  <c r="V16" i="108"/>
  <c r="W16" i="108" s="1"/>
  <c r="V15" i="108"/>
  <c r="W15" i="108" s="1"/>
  <c r="V4" i="108"/>
  <c r="W4" i="108" s="1"/>
  <c r="V17" i="108"/>
  <c r="W17" i="108" s="1"/>
  <c r="T14" i="108"/>
  <c r="V14" i="108" s="1"/>
  <c r="W14" i="108" s="1"/>
  <c r="T13" i="108"/>
  <c r="V13" i="108" s="1"/>
  <c r="W13" i="108" s="1"/>
  <c r="T12" i="108"/>
  <c r="V12" i="108" s="1"/>
  <c r="W12" i="108" s="1"/>
  <c r="T11" i="108"/>
  <c r="V11" i="108" s="1"/>
  <c r="W11" i="108" s="1"/>
  <c r="T10" i="108"/>
  <c r="V10" i="108" s="1"/>
  <c r="W10" i="108" s="1"/>
  <c r="T9" i="108"/>
  <c r="V9" i="108" s="1"/>
  <c r="W9" i="108" s="1"/>
  <c r="T8" i="108"/>
  <c r="V8" i="108" s="1"/>
  <c r="W8" i="108" s="1"/>
  <c r="T7" i="108"/>
  <c r="V7" i="108" s="1"/>
  <c r="W7" i="108" s="1"/>
  <c r="T6" i="108"/>
  <c r="V6" i="108" s="1"/>
  <c r="W6" i="108" s="1"/>
  <c r="D6" i="70"/>
  <c r="W3" i="109" l="1"/>
  <c r="W11" i="109" s="1"/>
  <c r="V11" i="109"/>
  <c r="U11" i="109"/>
  <c r="U4" i="108"/>
  <c r="U6" i="108"/>
  <c r="U7" i="108"/>
  <c r="U8" i="108"/>
  <c r="U9" i="108"/>
  <c r="U10" i="108"/>
  <c r="U11" i="108"/>
  <c r="U12" i="108"/>
  <c r="U13" i="108"/>
  <c r="U14" i="108"/>
  <c r="U15" i="108"/>
  <c r="U16" i="108"/>
  <c r="U17" i="108"/>
  <c r="U18" i="108"/>
  <c r="W12" i="109" l="1"/>
  <c r="F9" i="70"/>
  <c r="L18" i="108"/>
  <c r="M18" i="108" s="1"/>
  <c r="L16" i="108"/>
  <c r="M16" i="108" s="1"/>
  <c r="L15" i="108"/>
  <c r="M15" i="108" s="1"/>
  <c r="L14" i="108"/>
  <c r="M14" i="108" s="1"/>
  <c r="L13" i="108"/>
  <c r="M13" i="108" s="1"/>
  <c r="L12" i="108"/>
  <c r="M12" i="108" s="1"/>
  <c r="L11" i="108"/>
  <c r="M11" i="108" s="1"/>
  <c r="L10" i="108"/>
  <c r="M10" i="108" s="1"/>
  <c r="L9" i="108"/>
  <c r="M9" i="108" s="1"/>
  <c r="L8" i="108"/>
  <c r="M8" i="108" s="1"/>
  <c r="L7" i="108"/>
  <c r="M7" i="108" s="1"/>
  <c r="L6" i="108"/>
  <c r="M6" i="108" s="1"/>
  <c r="L4" i="108"/>
  <c r="M4" i="108" s="1"/>
  <c r="D8" i="70"/>
  <c r="T30" i="107"/>
  <c r="V30" i="107" s="1"/>
  <c r="W30" i="107" s="1"/>
  <c r="T29" i="107"/>
  <c r="V29" i="107" s="1"/>
  <c r="W29" i="107" s="1"/>
  <c r="T28" i="107"/>
  <c r="V28" i="107" s="1"/>
  <c r="W28" i="107" s="1"/>
  <c r="T27" i="107"/>
  <c r="V27" i="107" s="1"/>
  <c r="W27" i="107" s="1"/>
  <c r="T26" i="107"/>
  <c r="V26" i="107" s="1"/>
  <c r="W26" i="107" s="1"/>
  <c r="T25" i="107"/>
  <c r="V25" i="107" s="1"/>
  <c r="W25" i="107" s="1"/>
  <c r="T24" i="107"/>
  <c r="V24" i="107" s="1"/>
  <c r="W24" i="107" s="1"/>
  <c r="T23" i="107"/>
  <c r="V23" i="107" s="1"/>
  <c r="W23" i="107" s="1"/>
  <c r="T22" i="107"/>
  <c r="V22" i="107" s="1"/>
  <c r="W22" i="107" s="1"/>
  <c r="T21" i="107"/>
  <c r="V21" i="107" s="1"/>
  <c r="W21" i="107" s="1"/>
  <c r="T20" i="107"/>
  <c r="V20" i="107" s="1"/>
  <c r="W20" i="107" s="1"/>
  <c r="T19" i="107"/>
  <c r="V19" i="107" s="1"/>
  <c r="W19" i="107" s="1"/>
  <c r="T18" i="107"/>
  <c r="V18" i="107" s="1"/>
  <c r="W18" i="107" s="1"/>
  <c r="T17" i="107"/>
  <c r="V17" i="107" s="1"/>
  <c r="W17" i="107" s="1"/>
  <c r="T16" i="107"/>
  <c r="V16" i="107" s="1"/>
  <c r="W16" i="107" s="1"/>
  <c r="T15" i="107"/>
  <c r="V15" i="107" s="1"/>
  <c r="W15" i="107" s="1"/>
  <c r="T14" i="107"/>
  <c r="V14" i="107" s="1"/>
  <c r="W14" i="107" s="1"/>
  <c r="T13" i="107"/>
  <c r="V13" i="107" s="1"/>
  <c r="W13" i="107" s="1"/>
  <c r="T12" i="107"/>
  <c r="V12" i="107" s="1"/>
  <c r="W12" i="107" s="1"/>
  <c r="T11" i="107"/>
  <c r="V11" i="107" s="1"/>
  <c r="W11" i="107" s="1"/>
  <c r="T10" i="107"/>
  <c r="V10" i="107" s="1"/>
  <c r="W10" i="107" s="1"/>
  <c r="T9" i="107"/>
  <c r="V9" i="107" s="1"/>
  <c r="W9" i="107" s="1"/>
  <c r="T8" i="107"/>
  <c r="V8" i="107" s="1"/>
  <c r="W8" i="107" s="1"/>
  <c r="T7" i="107"/>
  <c r="V7" i="107" s="1"/>
  <c r="W7" i="107" s="1"/>
  <c r="T6" i="107"/>
  <c r="V6" i="107" s="1"/>
  <c r="W6" i="107" s="1"/>
  <c r="T5" i="107"/>
  <c r="V5" i="107" s="1"/>
  <c r="W5" i="107" s="1"/>
  <c r="T4" i="107"/>
  <c r="V4" i="107" s="1"/>
  <c r="W4" i="107" s="1"/>
  <c r="L27" i="107"/>
  <c r="M27" i="107" s="1"/>
  <c r="L26" i="107"/>
  <c r="M26" i="107" s="1"/>
  <c r="L25" i="107"/>
  <c r="M25" i="107" s="1"/>
  <c r="L22" i="107"/>
  <c r="M22" i="107" s="1"/>
  <c r="L21" i="107"/>
  <c r="M21" i="107" s="1"/>
  <c r="L19" i="107"/>
  <c r="M19" i="107" s="1"/>
  <c r="L18" i="107"/>
  <c r="M18" i="107" s="1"/>
  <c r="L17" i="107"/>
  <c r="M17" i="107" s="1"/>
  <c r="L16" i="107"/>
  <c r="M16" i="107" s="1"/>
  <c r="L15" i="107"/>
  <c r="M15" i="107" s="1"/>
  <c r="L14" i="107"/>
  <c r="M14" i="107" s="1"/>
  <c r="L13" i="107"/>
  <c r="M13" i="107" s="1"/>
  <c r="L12" i="107"/>
  <c r="M12" i="107" s="1"/>
  <c r="L11" i="107"/>
  <c r="M11" i="107" s="1"/>
  <c r="L10" i="107"/>
  <c r="M10" i="107" s="1"/>
  <c r="L9" i="107"/>
  <c r="M9" i="107" s="1"/>
  <c r="U3" i="107"/>
  <c r="L20" i="107"/>
  <c r="M20" i="107" s="1"/>
  <c r="L29" i="107"/>
  <c r="M29" i="107" s="1"/>
  <c r="L28" i="107"/>
  <c r="M28" i="107" s="1"/>
  <c r="L24" i="107"/>
  <c r="M24" i="107" s="1"/>
  <c r="L23" i="107"/>
  <c r="M23" i="107" s="1"/>
  <c r="L5" i="107"/>
  <c r="M5" i="107" s="1"/>
  <c r="T19" i="108" l="1"/>
  <c r="M3" i="108"/>
  <c r="M19" i="108" s="1"/>
  <c r="D5" i="70" s="1"/>
  <c r="L19" i="108"/>
  <c r="U3" i="108"/>
  <c r="V3" i="108"/>
  <c r="U4" i="107"/>
  <c r="U5" i="107"/>
  <c r="U6" i="107"/>
  <c r="U7" i="107"/>
  <c r="U8" i="107"/>
  <c r="U9" i="107"/>
  <c r="U10" i="107"/>
  <c r="U11" i="107"/>
  <c r="U12" i="107"/>
  <c r="U13" i="107"/>
  <c r="U14" i="107"/>
  <c r="U15" i="107"/>
  <c r="U16" i="107"/>
  <c r="U17" i="107"/>
  <c r="U18" i="107"/>
  <c r="U19" i="107"/>
  <c r="U20" i="107"/>
  <c r="U21" i="107"/>
  <c r="U22" i="107"/>
  <c r="U23" i="107"/>
  <c r="U24" i="107"/>
  <c r="U25" i="107"/>
  <c r="U26" i="107"/>
  <c r="U27" i="107"/>
  <c r="U28" i="107"/>
  <c r="U29" i="107"/>
  <c r="U30" i="107"/>
  <c r="V3" i="107"/>
  <c r="W3" i="107" s="1"/>
  <c r="U19" i="108" l="1"/>
  <c r="W3" i="108"/>
  <c r="W19" i="108" s="1"/>
  <c r="F5" i="70" s="1"/>
  <c r="V19" i="108"/>
  <c r="H4" i="106"/>
  <c r="F8" i="70" s="1"/>
  <c r="I5" i="94"/>
  <c r="T54" i="60"/>
  <c r="V54" i="60" s="1"/>
  <c r="T53" i="60"/>
  <c r="V53" i="60" s="1"/>
  <c r="K55" i="60"/>
  <c r="K54" i="60"/>
  <c r="L54" i="60" s="1"/>
  <c r="M54" i="60" s="1"/>
  <c r="K53" i="60"/>
  <c r="L53" i="60" s="1"/>
  <c r="M53" i="60" s="1"/>
  <c r="W20" i="108" l="1"/>
  <c r="U53" i="60"/>
  <c r="W53" i="60" s="1"/>
  <c r="U54" i="60"/>
  <c r="W54" i="60" s="1"/>
  <c r="L30" i="107" l="1"/>
  <c r="M30" i="107" s="1"/>
  <c r="L8" i="107"/>
  <c r="M8" i="107" s="1"/>
  <c r="L7" i="107"/>
  <c r="M7" i="107" s="1"/>
  <c r="L6" i="107"/>
  <c r="M6" i="107" s="1"/>
  <c r="L4" i="107"/>
  <c r="M4" i="107" s="1"/>
  <c r="V14" i="104"/>
  <c r="W14" i="104" s="1"/>
  <c r="V13" i="104"/>
  <c r="W13" i="104" s="1"/>
  <c r="V10" i="104"/>
  <c r="W10" i="104" s="1"/>
  <c r="V9" i="104"/>
  <c r="W9" i="104" s="1"/>
  <c r="U9" i="104"/>
  <c r="U10" i="104"/>
  <c r="U11" i="104"/>
  <c r="V11" i="104" s="1"/>
  <c r="X11" i="104" s="1"/>
  <c r="Y11" i="104" s="1"/>
  <c r="U12" i="104"/>
  <c r="V12" i="104" s="1"/>
  <c r="W12" i="104" s="1"/>
  <c r="U13" i="104"/>
  <c r="U14" i="104"/>
  <c r="U8" i="104"/>
  <c r="V8" i="104" s="1"/>
  <c r="U7" i="104"/>
  <c r="V7" i="104" s="1"/>
  <c r="X7" i="104" s="1"/>
  <c r="Y7" i="104" s="1"/>
  <c r="U6" i="104"/>
  <c r="V6" i="104" s="1"/>
  <c r="V5" i="104"/>
  <c r="X5" i="104" s="1"/>
  <c r="Y5" i="104" s="1"/>
  <c r="U5" i="104"/>
  <c r="U4" i="104"/>
  <c r="V4" i="104" s="1"/>
  <c r="Q7" i="92"/>
  <c r="R7" i="92" s="1"/>
  <c r="T7" i="92" s="1"/>
  <c r="U7" i="92" s="1"/>
  <c r="Q6" i="92"/>
  <c r="R6" i="92" s="1"/>
  <c r="I11" i="92"/>
  <c r="I10" i="92"/>
  <c r="J10" i="92" s="1"/>
  <c r="I9" i="92"/>
  <c r="J9" i="92" s="1"/>
  <c r="K9" i="92" s="1"/>
  <c r="L9" i="92" s="1"/>
  <c r="I8" i="92"/>
  <c r="J8" i="92" s="1"/>
  <c r="K8" i="92" s="1"/>
  <c r="L8" i="92" s="1"/>
  <c r="I7" i="92"/>
  <c r="J7" i="92" s="1"/>
  <c r="I6" i="92"/>
  <c r="J6" i="92" s="1"/>
  <c r="I5" i="92"/>
  <c r="J5" i="92" s="1"/>
  <c r="I7" i="97"/>
  <c r="I6" i="97"/>
  <c r="I5" i="97"/>
  <c r="I7" i="94"/>
  <c r="I6" i="94"/>
  <c r="J5" i="94"/>
  <c r="K5" i="94" s="1"/>
  <c r="L5" i="94" s="1"/>
  <c r="I7" i="80"/>
  <c r="I6" i="80"/>
  <c r="I5" i="80"/>
  <c r="T6" i="92" l="1"/>
  <c r="U6" i="92" s="1"/>
  <c r="S6" i="92"/>
  <c r="M3" i="107"/>
  <c r="M31" i="107" s="1"/>
  <c r="D7" i="70" s="1"/>
  <c r="L31" i="107"/>
  <c r="T31" i="107"/>
  <c r="U31" i="107"/>
  <c r="W11" i="104"/>
  <c r="X9" i="104"/>
  <c r="Y9" i="104" s="1"/>
  <c r="X10" i="104"/>
  <c r="Y10" i="104" s="1"/>
  <c r="X12" i="104"/>
  <c r="Y12" i="104" s="1"/>
  <c r="X13" i="104"/>
  <c r="Y13" i="104" s="1"/>
  <c r="X14" i="104"/>
  <c r="Y14" i="104" s="1"/>
  <c r="W6" i="104"/>
  <c r="X6" i="104"/>
  <c r="Y6" i="104" s="1"/>
  <c r="X4" i="104"/>
  <c r="Y4" i="104" s="1"/>
  <c r="W4" i="104"/>
  <c r="X8" i="104"/>
  <c r="Y8" i="104" s="1"/>
  <c r="W8" i="104"/>
  <c r="W7" i="104"/>
  <c r="W5" i="104"/>
  <c r="S7" i="92"/>
  <c r="D36" i="70"/>
  <c r="D34" i="70"/>
  <c r="D32" i="70"/>
  <c r="D30" i="70"/>
  <c r="D28" i="70"/>
  <c r="D26" i="70"/>
  <c r="D21" i="70"/>
  <c r="D23" i="70"/>
  <c r="D18" i="70"/>
  <c r="D12" i="70"/>
  <c r="H19" i="106"/>
  <c r="F38" i="70" s="1"/>
  <c r="H18" i="106"/>
  <c r="F36" i="70" s="1"/>
  <c r="H17" i="106"/>
  <c r="F34" i="70" s="1"/>
  <c r="H16" i="106"/>
  <c r="F32" i="70" s="1"/>
  <c r="H15" i="106"/>
  <c r="F30" i="70" s="1"/>
  <c r="H14" i="106"/>
  <c r="H13" i="106"/>
  <c r="H12" i="106"/>
  <c r="F26" i="70" s="1"/>
  <c r="H11" i="106"/>
  <c r="F21" i="70" s="1"/>
  <c r="H10" i="106"/>
  <c r="F23" i="70" s="1"/>
  <c r="H9" i="106"/>
  <c r="F18" i="70" s="1"/>
  <c r="H6" i="106"/>
  <c r="F12" i="70" l="1"/>
  <c r="F10" i="70"/>
  <c r="F28" i="70"/>
  <c r="V31" i="107"/>
  <c r="W31" i="107"/>
  <c r="D20" i="106"/>
  <c r="L14" i="104"/>
  <c r="L13" i="104"/>
  <c r="L12" i="104"/>
  <c r="L11" i="104"/>
  <c r="L10" i="104"/>
  <c r="L9" i="104"/>
  <c r="U3" i="104"/>
  <c r="V3" i="104" s="1"/>
  <c r="L8" i="104"/>
  <c r="M8" i="104" s="1"/>
  <c r="N8" i="104" s="1"/>
  <c r="L7" i="104"/>
  <c r="M7" i="104" s="1"/>
  <c r="N7" i="104" s="1"/>
  <c r="L6" i="104"/>
  <c r="M6" i="104" s="1"/>
  <c r="N6" i="104" s="1"/>
  <c r="L5" i="104"/>
  <c r="M5" i="104" s="1"/>
  <c r="N5" i="104" s="1"/>
  <c r="L4" i="104"/>
  <c r="M4" i="104" s="1"/>
  <c r="N4" i="104" s="1"/>
  <c r="L3" i="104"/>
  <c r="M11" i="104" l="1"/>
  <c r="N11" i="104" s="1"/>
  <c r="M10" i="104"/>
  <c r="N10" i="104" s="1"/>
  <c r="X3" i="104"/>
  <c r="Y3" i="104" s="1"/>
  <c r="W3" i="104"/>
  <c r="M12" i="104"/>
  <c r="N12" i="104" s="1"/>
  <c r="M14" i="104"/>
  <c r="N14" i="104" s="1"/>
  <c r="M9" i="104"/>
  <c r="N9" i="104" s="1"/>
  <c r="M13" i="104"/>
  <c r="N13" i="104" s="1"/>
  <c r="W32" i="107"/>
  <c r="F7" i="70"/>
  <c r="H20" i="106"/>
  <c r="H21" i="106" s="1"/>
  <c r="V15" i="104" l="1"/>
  <c r="W15" i="104"/>
  <c r="N3" i="104"/>
  <c r="N15" i="104" s="1"/>
  <c r="D11" i="70" s="1"/>
  <c r="X15" i="104" l="1"/>
  <c r="Y15" i="104"/>
  <c r="Y16" i="104" l="1"/>
  <c r="F11" i="70"/>
  <c r="J5" i="97"/>
  <c r="T29" i="78" l="1"/>
  <c r="V29" i="78" s="1"/>
  <c r="T28" i="78"/>
  <c r="V28" i="78" s="1"/>
  <c r="T27" i="78"/>
  <c r="V27" i="78" s="1"/>
  <c r="T26" i="78"/>
  <c r="V26" i="78" s="1"/>
  <c r="T25" i="78"/>
  <c r="V25" i="78" s="1"/>
  <c r="T24" i="78"/>
  <c r="V24" i="78" s="1"/>
  <c r="T23" i="78"/>
  <c r="V23" i="78" s="1"/>
  <c r="T22" i="78"/>
  <c r="V22" i="78" s="1"/>
  <c r="T21" i="78"/>
  <c r="V21" i="78" s="1"/>
  <c r="T20" i="78"/>
  <c r="V20" i="78" s="1"/>
  <c r="T19" i="78"/>
  <c r="V19" i="78" s="1"/>
  <c r="T18" i="78"/>
  <c r="V18" i="78" s="1"/>
  <c r="T17" i="78"/>
  <c r="V17" i="78" s="1"/>
  <c r="T16" i="78"/>
  <c r="V16" i="78" s="1"/>
  <c r="T15" i="78"/>
  <c r="V15" i="78" s="1"/>
  <c r="T14" i="78"/>
  <c r="V14" i="78" s="1"/>
  <c r="T13" i="78"/>
  <c r="V13" i="78" s="1"/>
  <c r="T12" i="78"/>
  <c r="V12" i="78" s="1"/>
  <c r="T11" i="78"/>
  <c r="V11" i="78" s="1"/>
  <c r="T10" i="78"/>
  <c r="V10" i="78" s="1"/>
  <c r="T9" i="78"/>
  <c r="V9" i="78" s="1"/>
  <c r="T8" i="78"/>
  <c r="V8" i="78" s="1"/>
  <c r="T7" i="78"/>
  <c r="V7" i="78" s="1"/>
  <c r="T6" i="78"/>
  <c r="V6" i="78" s="1"/>
  <c r="T5" i="78"/>
  <c r="V5" i="78" s="1"/>
  <c r="T4" i="78"/>
  <c r="V4" i="78" s="1"/>
  <c r="T3" i="78"/>
  <c r="V3" i="78" s="1"/>
  <c r="V25" i="68" l="1"/>
  <c r="V24" i="68"/>
  <c r="V23" i="68"/>
  <c r="V22" i="68"/>
  <c r="V21" i="68"/>
  <c r="V20" i="68"/>
  <c r="V19" i="68"/>
  <c r="V18" i="68"/>
  <c r="V17" i="68"/>
  <c r="V16" i="68"/>
  <c r="V15" i="68"/>
  <c r="V14" i="68"/>
  <c r="V13" i="68"/>
  <c r="V12" i="68"/>
  <c r="V11" i="68"/>
  <c r="V10" i="68"/>
  <c r="V9" i="68"/>
  <c r="V8" i="68"/>
  <c r="V7" i="68"/>
  <c r="V6" i="68"/>
  <c r="V5" i="68"/>
  <c r="W25" i="68"/>
  <c r="W24" i="68"/>
  <c r="W23" i="68"/>
  <c r="U22" i="68"/>
  <c r="W22" i="68" s="1"/>
  <c r="W21" i="68"/>
  <c r="W20" i="68"/>
  <c r="W19" i="68"/>
  <c r="W18" i="68"/>
  <c r="W17" i="68"/>
  <c r="W16" i="68"/>
  <c r="W15" i="68"/>
  <c r="W14" i="68"/>
  <c r="W13" i="68"/>
  <c r="W12" i="68"/>
  <c r="W11" i="68"/>
  <c r="W10" i="68"/>
  <c r="W9" i="68"/>
  <c r="W8" i="68"/>
  <c r="W7" i="68"/>
  <c r="W6" i="68"/>
  <c r="U5" i="68"/>
  <c r="W5" i="68" s="1"/>
  <c r="T25" i="68"/>
  <c r="T24" i="68"/>
  <c r="T23" i="68"/>
  <c r="T22" i="68"/>
  <c r="T21" i="68"/>
  <c r="T18" i="68"/>
  <c r="T16" i="68"/>
  <c r="T14" i="68"/>
  <c r="T11" i="68"/>
  <c r="T8" i="68"/>
  <c r="T5" i="68"/>
  <c r="K25" i="68"/>
  <c r="L25" i="68" s="1"/>
  <c r="M25" i="68" s="1"/>
  <c r="N25" i="68" s="1"/>
  <c r="K24" i="68"/>
  <c r="L24" i="68" s="1"/>
  <c r="M24" i="68" s="1"/>
  <c r="N24" i="68" s="1"/>
  <c r="K23" i="68"/>
  <c r="L23" i="68" s="1"/>
  <c r="M23" i="68" s="1"/>
  <c r="N23" i="68" s="1"/>
  <c r="K22" i="68"/>
  <c r="L22" i="68" s="1"/>
  <c r="M22" i="68" s="1"/>
  <c r="N22" i="68" s="1"/>
  <c r="K19" i="68"/>
  <c r="L19" i="68" s="1"/>
  <c r="M19" i="68" s="1"/>
  <c r="N19" i="68" s="1"/>
  <c r="K17" i="68"/>
  <c r="L17" i="68" s="1"/>
  <c r="M17" i="68" s="1"/>
  <c r="N17" i="68" s="1"/>
  <c r="K15" i="68"/>
  <c r="L15" i="68" s="1"/>
  <c r="M15" i="68" s="1"/>
  <c r="N15" i="68" s="1"/>
  <c r="K12" i="68"/>
  <c r="L12" i="68" s="1"/>
  <c r="M12" i="68" s="1"/>
  <c r="N12" i="68" s="1"/>
  <c r="K9" i="68"/>
  <c r="L9" i="68" s="1"/>
  <c r="M9" i="68" s="1"/>
  <c r="N9" i="68" s="1"/>
  <c r="K6" i="68"/>
  <c r="L6" i="68" s="1"/>
  <c r="M6" i="68" s="1"/>
  <c r="N6" i="68" s="1"/>
  <c r="R4" i="72" l="1"/>
  <c r="R5" i="72"/>
  <c r="R6" i="72"/>
  <c r="R7" i="72"/>
  <c r="R8" i="72"/>
  <c r="R3" i="72"/>
  <c r="S5" i="72"/>
  <c r="S6" i="72"/>
  <c r="S7" i="72"/>
  <c r="S8" i="72"/>
  <c r="Q7" i="99"/>
  <c r="R7" i="99" s="1"/>
  <c r="I7" i="99"/>
  <c r="J7" i="99" s="1"/>
  <c r="K7" i="99" s="1"/>
  <c r="L7" i="99" s="1"/>
  <c r="Q6" i="99"/>
  <c r="I6" i="99"/>
  <c r="J6" i="99" s="1"/>
  <c r="K6" i="99" s="1"/>
  <c r="L6" i="99" s="1"/>
  <c r="I5" i="99"/>
  <c r="J5" i="99" s="1"/>
  <c r="Q7" i="97"/>
  <c r="R7" i="97" s="1"/>
  <c r="J7" i="97"/>
  <c r="K7" i="97" s="1"/>
  <c r="L7" i="97" s="1"/>
  <c r="Q6" i="97"/>
  <c r="R6" i="97" s="1"/>
  <c r="J6" i="97"/>
  <c r="K6" i="97" s="1"/>
  <c r="L6" i="97" s="1"/>
  <c r="Q5" i="97"/>
  <c r="R5" i="97" s="1"/>
  <c r="T5" i="97" s="1"/>
  <c r="U5" i="97" s="1"/>
  <c r="J7" i="94"/>
  <c r="K7" i="94" s="1"/>
  <c r="L7" i="94" s="1"/>
  <c r="J6" i="94"/>
  <c r="K6" i="94" s="1"/>
  <c r="L6" i="94" s="1"/>
  <c r="Q7" i="94"/>
  <c r="R7" i="94" s="1"/>
  <c r="Q6" i="94"/>
  <c r="R6" i="94" s="1"/>
  <c r="Q5" i="94"/>
  <c r="R5" i="94" s="1"/>
  <c r="T5" i="94" s="1"/>
  <c r="U5" i="94" s="1"/>
  <c r="Q7" i="80"/>
  <c r="R7" i="80" s="1"/>
  <c r="T7" i="80" s="1"/>
  <c r="U7" i="80" s="1"/>
  <c r="Q6" i="80"/>
  <c r="R6" i="80" s="1"/>
  <c r="T6" i="80" s="1"/>
  <c r="U6" i="80" s="1"/>
  <c r="J7" i="80"/>
  <c r="K7" i="80" s="1"/>
  <c r="L7" i="80" s="1"/>
  <c r="J6" i="80"/>
  <c r="K6" i="80" s="1"/>
  <c r="L6" i="80" s="1"/>
  <c r="J5" i="80"/>
  <c r="K5" i="80" s="1"/>
  <c r="L5" i="80" s="1"/>
  <c r="Q5" i="80"/>
  <c r="R5" i="80" s="1"/>
  <c r="T55" i="60"/>
  <c r="V55" i="60" s="1"/>
  <c r="T52" i="60"/>
  <c r="U52" i="60" s="1"/>
  <c r="T51" i="60"/>
  <c r="U51" i="60" s="1"/>
  <c r="T50" i="60"/>
  <c r="U50" i="60" s="1"/>
  <c r="T49" i="60"/>
  <c r="U49" i="60" s="1"/>
  <c r="T48" i="60"/>
  <c r="U48" i="60" s="1"/>
  <c r="T47" i="60"/>
  <c r="U47" i="60" s="1"/>
  <c r="T46" i="60"/>
  <c r="U46" i="60" s="1"/>
  <c r="T45" i="60"/>
  <c r="U45" i="60" s="1"/>
  <c r="T44" i="60"/>
  <c r="U44" i="60" s="1"/>
  <c r="T43" i="60"/>
  <c r="U43" i="60" s="1"/>
  <c r="T42" i="60"/>
  <c r="U42" i="60" s="1"/>
  <c r="T41" i="60"/>
  <c r="U41" i="60" s="1"/>
  <c r="T40" i="60"/>
  <c r="U40" i="60" s="1"/>
  <c r="T39" i="60"/>
  <c r="U39" i="60" s="1"/>
  <c r="T38" i="60"/>
  <c r="U38" i="60" s="1"/>
  <c r="T37" i="60"/>
  <c r="U37" i="60" s="1"/>
  <c r="T36" i="60"/>
  <c r="U36" i="60" s="1"/>
  <c r="T35" i="60"/>
  <c r="U35" i="60" s="1"/>
  <c r="T34" i="60"/>
  <c r="U34" i="60" s="1"/>
  <c r="T33" i="60"/>
  <c r="U33" i="60" s="1"/>
  <c r="T32" i="60"/>
  <c r="U32" i="60" s="1"/>
  <c r="T31" i="60"/>
  <c r="U31" i="60" s="1"/>
  <c r="T30" i="60"/>
  <c r="U30" i="60" s="1"/>
  <c r="T29" i="60"/>
  <c r="U29" i="60" s="1"/>
  <c r="T28" i="60"/>
  <c r="U28" i="60" s="1"/>
  <c r="T27" i="60"/>
  <c r="U27" i="60" s="1"/>
  <c r="T26" i="60"/>
  <c r="U26" i="60" s="1"/>
  <c r="T25" i="60"/>
  <c r="U25" i="60" s="1"/>
  <c r="T24" i="60"/>
  <c r="U24" i="60" s="1"/>
  <c r="T23" i="60"/>
  <c r="U23" i="60" s="1"/>
  <c r="T22" i="60"/>
  <c r="U22" i="60" s="1"/>
  <c r="T21" i="60"/>
  <c r="U21" i="60" s="1"/>
  <c r="T20" i="60"/>
  <c r="U20" i="60" s="1"/>
  <c r="T19" i="60"/>
  <c r="U19" i="60" s="1"/>
  <c r="T18" i="60"/>
  <c r="U18" i="60" s="1"/>
  <c r="T17" i="60"/>
  <c r="U17" i="60" s="1"/>
  <c r="T16" i="60"/>
  <c r="U16" i="60" s="1"/>
  <c r="T15" i="60"/>
  <c r="U15" i="60" s="1"/>
  <c r="T14" i="60"/>
  <c r="U14" i="60" s="1"/>
  <c r="T13" i="60"/>
  <c r="U13" i="60" s="1"/>
  <c r="T12" i="60"/>
  <c r="U12" i="60" s="1"/>
  <c r="T11" i="60"/>
  <c r="U11" i="60" s="1"/>
  <c r="T10" i="60"/>
  <c r="U10" i="60" s="1"/>
  <c r="T9" i="60"/>
  <c r="U9" i="60" s="1"/>
  <c r="T8" i="60"/>
  <c r="U8" i="60" s="1"/>
  <c r="T7" i="60"/>
  <c r="U7" i="60" s="1"/>
  <c r="T6" i="60"/>
  <c r="U6" i="60" s="1"/>
  <c r="T5" i="60"/>
  <c r="R6" i="99" l="1"/>
  <c r="Q8" i="99"/>
  <c r="S6" i="97"/>
  <c r="T6" i="97"/>
  <c r="U6" i="97" s="1"/>
  <c r="S7" i="97"/>
  <c r="T7" i="97"/>
  <c r="U7" i="97" s="1"/>
  <c r="S5" i="80"/>
  <c r="T5" i="80"/>
  <c r="U5" i="80" s="1"/>
  <c r="S6" i="99"/>
  <c r="T6" i="99"/>
  <c r="U6" i="99" s="1"/>
  <c r="S7" i="99"/>
  <c r="T7" i="99"/>
  <c r="U7" i="99" s="1"/>
  <c r="S6" i="94"/>
  <c r="T6" i="94"/>
  <c r="U6" i="94" s="1"/>
  <c r="S7" i="94"/>
  <c r="T7" i="94"/>
  <c r="U7" i="94" s="1"/>
  <c r="J8" i="99"/>
  <c r="R8" i="99"/>
  <c r="K5" i="99"/>
  <c r="L5" i="99" s="1"/>
  <c r="S5" i="99"/>
  <c r="J8" i="97"/>
  <c r="K5" i="97"/>
  <c r="R8" i="97"/>
  <c r="S5" i="97"/>
  <c r="Q8" i="97"/>
  <c r="J8" i="94"/>
  <c r="R8" i="94"/>
  <c r="S5" i="94"/>
  <c r="Q8" i="94"/>
  <c r="Q8" i="80"/>
  <c r="S6" i="80"/>
  <c r="R8" i="80"/>
  <c r="S7" i="80"/>
  <c r="U55" i="60"/>
  <c r="W55" i="60" s="1"/>
  <c r="S8" i="97" l="1"/>
  <c r="T8" i="94"/>
  <c r="T8" i="97"/>
  <c r="T8" i="99"/>
  <c r="L8" i="99"/>
  <c r="D17" i="70" s="1"/>
  <c r="K8" i="99"/>
  <c r="U8" i="99"/>
  <c r="F17" i="70" s="1"/>
  <c r="S8" i="99"/>
  <c r="K8" i="97"/>
  <c r="L5" i="97"/>
  <c r="L8" i="97" s="1"/>
  <c r="D33" i="70" s="1"/>
  <c r="U8" i="97"/>
  <c r="U8" i="94"/>
  <c r="F31" i="70" s="1"/>
  <c r="S8" i="94"/>
  <c r="L8" i="94"/>
  <c r="D31" i="70" s="1"/>
  <c r="K8" i="94"/>
  <c r="S8" i="80"/>
  <c r="W52" i="60"/>
  <c r="K52" i="60"/>
  <c r="L52" i="60" s="1"/>
  <c r="M52" i="60" s="1"/>
  <c r="K51" i="60"/>
  <c r="L51" i="60" s="1"/>
  <c r="M51" i="60" s="1"/>
  <c r="K50" i="60"/>
  <c r="L50" i="60" s="1"/>
  <c r="M50" i="60" s="1"/>
  <c r="K49" i="60"/>
  <c r="L49" i="60" s="1"/>
  <c r="M49" i="60" s="1"/>
  <c r="K48" i="60"/>
  <c r="L48" i="60" s="1"/>
  <c r="M48" i="60" s="1"/>
  <c r="K47" i="60"/>
  <c r="L47" i="60" s="1"/>
  <c r="M47" i="60" s="1"/>
  <c r="K46" i="60"/>
  <c r="L46" i="60" s="1"/>
  <c r="M46" i="60" s="1"/>
  <c r="K45" i="60"/>
  <c r="L45" i="60" s="1"/>
  <c r="M45" i="60" s="1"/>
  <c r="K44" i="60"/>
  <c r="L44" i="60" s="1"/>
  <c r="M44" i="60" s="1"/>
  <c r="K43" i="60"/>
  <c r="L43" i="60" s="1"/>
  <c r="M43" i="60" s="1"/>
  <c r="K42" i="60"/>
  <c r="L42" i="60" s="1"/>
  <c r="M42" i="60" s="1"/>
  <c r="K41" i="60"/>
  <c r="L41" i="60" s="1"/>
  <c r="M41" i="60" s="1"/>
  <c r="K40" i="60"/>
  <c r="L40" i="60" s="1"/>
  <c r="M40" i="60" s="1"/>
  <c r="K39" i="60"/>
  <c r="L39" i="60" s="1"/>
  <c r="M39" i="60" s="1"/>
  <c r="K38" i="60"/>
  <c r="L38" i="60" s="1"/>
  <c r="M38" i="60" s="1"/>
  <c r="K37" i="60"/>
  <c r="L37" i="60" s="1"/>
  <c r="M37" i="60" s="1"/>
  <c r="K36" i="60"/>
  <c r="L36" i="60" s="1"/>
  <c r="M36" i="60" s="1"/>
  <c r="K35" i="60"/>
  <c r="L35" i="60" s="1"/>
  <c r="M35" i="60" s="1"/>
  <c r="K34" i="60"/>
  <c r="L34" i="60" s="1"/>
  <c r="M34" i="60" s="1"/>
  <c r="K33" i="60"/>
  <c r="L33" i="60" s="1"/>
  <c r="M33" i="60" s="1"/>
  <c r="K32" i="60"/>
  <c r="L32" i="60" s="1"/>
  <c r="M32" i="60" s="1"/>
  <c r="K31" i="60"/>
  <c r="L31" i="60" s="1"/>
  <c r="M31" i="60" s="1"/>
  <c r="K30" i="60"/>
  <c r="L30" i="60" s="1"/>
  <c r="M30" i="60" s="1"/>
  <c r="K29" i="60"/>
  <c r="L29" i="60" s="1"/>
  <c r="M29" i="60" s="1"/>
  <c r="K28" i="60"/>
  <c r="L28" i="60" s="1"/>
  <c r="M28" i="60" s="1"/>
  <c r="K27" i="60"/>
  <c r="L27" i="60" s="1"/>
  <c r="M27" i="60" s="1"/>
  <c r="K26" i="60"/>
  <c r="L26" i="60" s="1"/>
  <c r="M26" i="60" s="1"/>
  <c r="K25" i="60"/>
  <c r="L25" i="60" s="1"/>
  <c r="M25" i="60" s="1"/>
  <c r="K24" i="60"/>
  <c r="L24" i="60" s="1"/>
  <c r="M24" i="60" s="1"/>
  <c r="K23" i="60"/>
  <c r="L23" i="60" s="1"/>
  <c r="M23" i="60" s="1"/>
  <c r="K22" i="60"/>
  <c r="L22" i="60" s="1"/>
  <c r="M22" i="60" s="1"/>
  <c r="K21" i="60"/>
  <c r="L21" i="60" s="1"/>
  <c r="M21" i="60" s="1"/>
  <c r="K20" i="60"/>
  <c r="L20" i="60" s="1"/>
  <c r="M20" i="60" s="1"/>
  <c r="K19" i="60"/>
  <c r="L19" i="60" s="1"/>
  <c r="M19" i="60" s="1"/>
  <c r="K18" i="60"/>
  <c r="L18" i="60" s="1"/>
  <c r="M18" i="60" s="1"/>
  <c r="K17" i="60"/>
  <c r="L17" i="60" s="1"/>
  <c r="M17" i="60" s="1"/>
  <c r="K16" i="60"/>
  <c r="L16" i="60" s="1"/>
  <c r="M16" i="60" s="1"/>
  <c r="K15" i="60"/>
  <c r="L15" i="60" s="1"/>
  <c r="M15" i="60" s="1"/>
  <c r="K14" i="60"/>
  <c r="L14" i="60" s="1"/>
  <c r="M14" i="60" s="1"/>
  <c r="K13" i="60"/>
  <c r="L13" i="60" s="1"/>
  <c r="M13" i="60" s="1"/>
  <c r="K12" i="60"/>
  <c r="L12" i="60" s="1"/>
  <c r="M12" i="60" s="1"/>
  <c r="K11" i="60"/>
  <c r="L11" i="60" s="1"/>
  <c r="M11" i="60" s="1"/>
  <c r="K10" i="60"/>
  <c r="L10" i="60" s="1"/>
  <c r="M10" i="60" s="1"/>
  <c r="K9" i="60"/>
  <c r="L9" i="60" s="1"/>
  <c r="M9" i="60" s="1"/>
  <c r="K8" i="60"/>
  <c r="L8" i="60" s="1"/>
  <c r="M8" i="60" s="1"/>
  <c r="K7" i="60"/>
  <c r="L7" i="60" s="1"/>
  <c r="M7" i="60" s="1"/>
  <c r="K6" i="60"/>
  <c r="L6" i="60" s="1"/>
  <c r="M6" i="60" s="1"/>
  <c r="K5" i="60"/>
  <c r="L55" i="60" l="1"/>
  <c r="M55" i="60" s="1"/>
  <c r="U9" i="97"/>
  <c r="F33" i="70"/>
  <c r="U9" i="99"/>
  <c r="U9" i="94"/>
  <c r="V52" i="60"/>
  <c r="N43" i="70" l="1"/>
  <c r="B2" i="70"/>
  <c r="J11" i="92" l="1"/>
  <c r="K11" i="92" s="1"/>
  <c r="L11" i="92" s="1"/>
  <c r="K10" i="92"/>
  <c r="L10" i="92" s="1"/>
  <c r="K7" i="92"/>
  <c r="L7" i="92" s="1"/>
  <c r="K6" i="92"/>
  <c r="L6" i="92" s="1"/>
  <c r="Q5" i="92"/>
  <c r="K5" i="92"/>
  <c r="J21" i="82"/>
  <c r="K21" i="82" s="1"/>
  <c r="L21" i="82" s="1"/>
  <c r="J20" i="82"/>
  <c r="K20" i="82" s="1"/>
  <c r="L20" i="82" s="1"/>
  <c r="J19" i="82"/>
  <c r="K19" i="82" s="1"/>
  <c r="L19" i="82" s="1"/>
  <c r="J18" i="82"/>
  <c r="K18" i="82" s="1"/>
  <c r="L18" i="82" s="1"/>
  <c r="J17" i="82"/>
  <c r="K17" i="82" s="1"/>
  <c r="L17" i="82" s="1"/>
  <c r="J16" i="82"/>
  <c r="K16" i="82" s="1"/>
  <c r="L16" i="82" s="1"/>
  <c r="J15" i="82"/>
  <c r="K15" i="82" s="1"/>
  <c r="L15" i="82" s="1"/>
  <c r="J14" i="82"/>
  <c r="K14" i="82" s="1"/>
  <c r="L14" i="82" s="1"/>
  <c r="J13" i="82"/>
  <c r="K13" i="82" s="1"/>
  <c r="L13" i="82" s="1"/>
  <c r="J12" i="82"/>
  <c r="K12" i="82" s="1"/>
  <c r="L12" i="82" s="1"/>
  <c r="J11" i="82"/>
  <c r="K11" i="82" s="1"/>
  <c r="L11" i="82" s="1"/>
  <c r="J10" i="82"/>
  <c r="K10" i="82" s="1"/>
  <c r="L10" i="82" s="1"/>
  <c r="J9" i="82"/>
  <c r="K9" i="82" s="1"/>
  <c r="L9" i="82" s="1"/>
  <c r="J8" i="82"/>
  <c r="K8" i="82" s="1"/>
  <c r="L8" i="82" s="1"/>
  <c r="J7" i="82"/>
  <c r="K7" i="82" s="1"/>
  <c r="L7" i="82" s="1"/>
  <c r="J6" i="82"/>
  <c r="K6" i="82" s="1"/>
  <c r="L6" i="82" s="1"/>
  <c r="J5" i="82"/>
  <c r="K5" i="82" s="1"/>
  <c r="L5" i="82" s="1"/>
  <c r="J4" i="82"/>
  <c r="K4" i="82" s="1"/>
  <c r="L4" i="82" l="1"/>
  <c r="L22" i="82" s="1"/>
  <c r="K22" i="82"/>
  <c r="R5" i="92"/>
  <c r="K12" i="92"/>
  <c r="L5" i="92"/>
  <c r="L12" i="92" s="1"/>
  <c r="D35" i="70" s="1"/>
  <c r="T5" i="92" l="1"/>
  <c r="S5" i="92"/>
  <c r="U5" i="92" l="1"/>
  <c r="U13" i="92" l="1"/>
  <c r="F35" i="70"/>
  <c r="F27" i="70" l="1"/>
  <c r="T23" i="82" l="1"/>
  <c r="D27" i="70"/>
  <c r="J8" i="80" l="1"/>
  <c r="T8" i="80"/>
  <c r="U8" i="80"/>
  <c r="U23" i="78"/>
  <c r="U19" i="78"/>
  <c r="U12" i="78"/>
  <c r="U10" i="78"/>
  <c r="K23" i="78"/>
  <c r="L23" i="78" s="1"/>
  <c r="K19" i="78"/>
  <c r="L19" i="78" s="1"/>
  <c r="M19" i="78" s="1"/>
  <c r="K12" i="78"/>
  <c r="L12" i="78" s="1"/>
  <c r="M12" i="78" s="1"/>
  <c r="K10" i="78"/>
  <c r="L10" i="78" s="1"/>
  <c r="M10" i="78" s="1"/>
  <c r="K3" i="78"/>
  <c r="F9" i="75"/>
  <c r="F6" i="75"/>
  <c r="L8" i="80" l="1"/>
  <c r="D22" i="70" s="1"/>
  <c r="K8" i="80"/>
  <c r="F22" i="70"/>
  <c r="W19" i="78"/>
  <c r="W23" i="78"/>
  <c r="W12" i="78"/>
  <c r="W10" i="78"/>
  <c r="U9" i="80" l="1"/>
  <c r="L30" i="78"/>
  <c r="M30" i="78"/>
  <c r="D29" i="70" s="1"/>
  <c r="V50" i="60" l="1"/>
  <c r="V49" i="60"/>
  <c r="V48" i="60"/>
  <c r="V46" i="60"/>
  <c r="V45" i="60"/>
  <c r="V44" i="60"/>
  <c r="V42" i="60"/>
  <c r="V41" i="60"/>
  <c r="V40" i="60"/>
  <c r="V38" i="60"/>
  <c r="V37" i="60"/>
  <c r="V36" i="60"/>
  <c r="V34" i="60"/>
  <c r="V33" i="60"/>
  <c r="V32" i="60"/>
  <c r="V30" i="60"/>
  <c r="V29" i="60"/>
  <c r="V28" i="60"/>
  <c r="V26" i="60"/>
  <c r="V25" i="60"/>
  <c r="V24" i="60"/>
  <c r="V22" i="60"/>
  <c r="V21" i="60"/>
  <c r="V20" i="60"/>
  <c r="V18" i="60"/>
  <c r="V17" i="60"/>
  <c r="V16" i="60"/>
  <c r="V14" i="60"/>
  <c r="V13" i="60"/>
  <c r="V12" i="60"/>
  <c r="V10" i="60"/>
  <c r="V9" i="60"/>
  <c r="V8" i="60"/>
  <c r="V6" i="60"/>
  <c r="V5" i="60"/>
  <c r="F12" i="75"/>
  <c r="V7" i="60" l="1"/>
  <c r="W7" i="60"/>
  <c r="V19" i="60"/>
  <c r="W19" i="60"/>
  <c r="V31" i="60"/>
  <c r="W31" i="60"/>
  <c r="V43" i="60"/>
  <c r="W43" i="60"/>
  <c r="V15" i="60"/>
  <c r="W15" i="60"/>
  <c r="V27" i="60"/>
  <c r="W27" i="60"/>
  <c r="V39" i="60"/>
  <c r="W39" i="60"/>
  <c r="V47" i="60"/>
  <c r="W47" i="60"/>
  <c r="V11" i="60"/>
  <c r="W11" i="60"/>
  <c r="V23" i="60"/>
  <c r="W23" i="60"/>
  <c r="V35" i="60"/>
  <c r="W35" i="60"/>
  <c r="V51" i="60"/>
  <c r="W51" i="60"/>
  <c r="W12" i="60"/>
  <c r="W20" i="60"/>
  <c r="W28" i="60"/>
  <c r="W36" i="60"/>
  <c r="W44" i="60"/>
  <c r="U5" i="60"/>
  <c r="W5" i="60" s="1"/>
  <c r="W13" i="60"/>
  <c r="W17" i="60"/>
  <c r="W25" i="60"/>
  <c r="W33" i="60"/>
  <c r="W41" i="60"/>
  <c r="W49" i="60"/>
  <c r="W8" i="60"/>
  <c r="W16" i="60"/>
  <c r="W24" i="60"/>
  <c r="W32" i="60"/>
  <c r="W40" i="60"/>
  <c r="W48" i="60"/>
  <c r="W9" i="60"/>
  <c r="W21" i="60"/>
  <c r="W29" i="60"/>
  <c r="W37" i="60"/>
  <c r="W45" i="60"/>
  <c r="W6" i="60"/>
  <c r="W10" i="60"/>
  <c r="W14" i="60"/>
  <c r="W18" i="60"/>
  <c r="W22" i="60"/>
  <c r="W26" i="60"/>
  <c r="W30" i="60"/>
  <c r="W34" i="60"/>
  <c r="W38" i="60"/>
  <c r="W42" i="60"/>
  <c r="W46" i="60"/>
  <c r="W50" i="60"/>
  <c r="I55" i="6" l="1"/>
  <c r="I49" i="6"/>
  <c r="I47" i="6"/>
  <c r="I43" i="6"/>
  <c r="I35" i="6"/>
  <c r="I33" i="6"/>
  <c r="I27" i="6"/>
  <c r="I20" i="6"/>
  <c r="I18" i="6"/>
  <c r="I11" i="6"/>
  <c r="I8" i="6"/>
  <c r="S4" i="72" l="1"/>
  <c r="T8" i="72"/>
  <c r="T7" i="72"/>
  <c r="T6" i="72"/>
  <c r="T5" i="72"/>
  <c r="T4" i="72"/>
  <c r="J8" i="72"/>
  <c r="K8" i="72" s="1"/>
  <c r="L8" i="72" s="1"/>
  <c r="J7" i="72"/>
  <c r="K7" i="72" s="1"/>
  <c r="L7" i="72" s="1"/>
  <c r="J6" i="72"/>
  <c r="K6" i="72" s="1"/>
  <c r="L6" i="72" s="1"/>
  <c r="J5" i="72"/>
  <c r="K5" i="72" s="1"/>
  <c r="L5" i="72" s="1"/>
  <c r="J4" i="72"/>
  <c r="K4" i="72" s="1"/>
  <c r="L4" i="72" s="1"/>
  <c r="J3" i="72"/>
  <c r="L3" i="72" l="1"/>
  <c r="T26" i="68"/>
  <c r="R9" i="72"/>
  <c r="S9" i="72"/>
  <c r="T9" i="72"/>
  <c r="F25" i="70" s="1"/>
  <c r="M5" i="60"/>
  <c r="K9" i="72" l="1"/>
  <c r="M56" i="60"/>
  <c r="T56" i="60"/>
  <c r="L9" i="72"/>
  <c r="N55" i="6"/>
  <c r="O55" i="6" s="1"/>
  <c r="P55" i="6" s="1"/>
  <c r="L56" i="60" l="1"/>
  <c r="T10" i="72"/>
  <c r="D25" i="70"/>
  <c r="F20" i="70"/>
  <c r="U56" i="60"/>
  <c r="D20" i="70"/>
  <c r="N32" i="6"/>
  <c r="O32" i="6" s="1"/>
  <c r="P32" i="6" s="1"/>
  <c r="N26" i="6"/>
  <c r="O26" i="6" s="1"/>
  <c r="P26" i="6" s="1"/>
  <c r="N25" i="6"/>
  <c r="O25" i="6" s="1"/>
  <c r="P25" i="6" s="1"/>
  <c r="N15" i="6"/>
  <c r="O15" i="6" s="1"/>
  <c r="P15" i="6" s="1"/>
  <c r="W57" i="60" l="1"/>
  <c r="N50" i="6"/>
  <c r="O50" i="6" s="1"/>
  <c r="P50" i="6" s="1"/>
  <c r="N49" i="6"/>
  <c r="O49" i="6" s="1"/>
  <c r="P49" i="6" s="1"/>
  <c r="N48" i="6"/>
  <c r="O48" i="6" s="1"/>
  <c r="P48" i="6" s="1"/>
  <c r="N47" i="6"/>
  <c r="O47" i="6" s="1"/>
  <c r="P47" i="6" s="1"/>
  <c r="N44" i="6"/>
  <c r="O44" i="6" s="1"/>
  <c r="P44" i="6" s="1"/>
  <c r="N43" i="6"/>
  <c r="O43" i="6" s="1"/>
  <c r="P43" i="6" s="1"/>
  <c r="N42" i="6"/>
  <c r="O42" i="6" s="1"/>
  <c r="P42" i="6" s="1"/>
  <c r="N38" i="6"/>
  <c r="O38" i="6" s="1"/>
  <c r="P38" i="6" s="1"/>
  <c r="N54" i="6"/>
  <c r="O54" i="6" s="1"/>
  <c r="P54" i="6" s="1"/>
  <c r="N53" i="6"/>
  <c r="O53" i="6" s="1"/>
  <c r="P53" i="6" s="1"/>
  <c r="N52" i="6"/>
  <c r="O52" i="6" s="1"/>
  <c r="P52" i="6" s="1"/>
  <c r="N51" i="6"/>
  <c r="O51" i="6" s="1"/>
  <c r="P51" i="6" s="1"/>
  <c r="N46" i="6"/>
  <c r="O46" i="6" s="1"/>
  <c r="P46" i="6" s="1"/>
  <c r="N45" i="6"/>
  <c r="O45" i="6" s="1"/>
  <c r="P45" i="6" s="1"/>
  <c r="N41" i="6"/>
  <c r="O41" i="6" s="1"/>
  <c r="P41" i="6" s="1"/>
  <c r="N40" i="6"/>
  <c r="O40" i="6" s="1"/>
  <c r="P40" i="6" s="1"/>
  <c r="N39" i="6"/>
  <c r="O39" i="6" s="1"/>
  <c r="P39" i="6" s="1"/>
  <c r="N37" i="6"/>
  <c r="O37" i="6" s="1"/>
  <c r="P37" i="6" s="1"/>
  <c r="N36" i="6"/>
  <c r="O36" i="6" s="1"/>
  <c r="P36" i="6" s="1"/>
  <c r="W55" i="6"/>
  <c r="W54" i="6"/>
  <c r="W53" i="6"/>
  <c r="W52" i="6"/>
  <c r="W51" i="6"/>
  <c r="W50" i="6"/>
  <c r="W49" i="6"/>
  <c r="W48" i="6"/>
  <c r="W47" i="6"/>
  <c r="W46" i="6"/>
  <c r="W45" i="6"/>
  <c r="W44" i="6"/>
  <c r="W43" i="6"/>
  <c r="W42" i="6"/>
  <c r="W41" i="6"/>
  <c r="W40" i="6"/>
  <c r="W39" i="6"/>
  <c r="W38" i="6"/>
  <c r="W37" i="6"/>
  <c r="W36" i="6"/>
  <c r="X55" i="6"/>
  <c r="X54" i="6"/>
  <c r="X53" i="6"/>
  <c r="X52" i="6"/>
  <c r="X51" i="6"/>
  <c r="X50" i="6"/>
  <c r="X49" i="6"/>
  <c r="X48" i="6"/>
  <c r="X47" i="6"/>
  <c r="X46" i="6"/>
  <c r="X45" i="6"/>
  <c r="X44" i="6"/>
  <c r="X43" i="6"/>
  <c r="X42" i="6"/>
  <c r="X41" i="6"/>
  <c r="X40" i="6"/>
  <c r="X39" i="6"/>
  <c r="X38" i="6"/>
  <c r="X37" i="6"/>
  <c r="X36" i="6"/>
  <c r="X35" i="6"/>
  <c r="X34" i="6"/>
  <c r="X33" i="6"/>
  <c r="X32" i="6"/>
  <c r="X31" i="6"/>
  <c r="X30" i="6"/>
  <c r="X29" i="6"/>
  <c r="X28" i="6"/>
  <c r="X27" i="6"/>
  <c r="X26" i="6"/>
  <c r="X25" i="6"/>
  <c r="X24" i="6"/>
  <c r="X23" i="6"/>
  <c r="X22" i="6"/>
  <c r="X21" i="6"/>
  <c r="X20" i="6"/>
  <c r="X19" i="6"/>
  <c r="X18" i="6"/>
  <c r="X17" i="6"/>
  <c r="X16" i="6"/>
  <c r="X15" i="6"/>
  <c r="X14" i="6"/>
  <c r="X13" i="6"/>
  <c r="X12" i="6"/>
  <c r="X11" i="6"/>
  <c r="X10" i="6"/>
  <c r="X9" i="6"/>
  <c r="X8" i="6"/>
  <c r="X7" i="6"/>
  <c r="X6" i="6"/>
  <c r="X5" i="6"/>
  <c r="X4" i="6"/>
  <c r="X3" i="6"/>
  <c r="Z14" i="6" l="1"/>
  <c r="Y14" i="6" s="1"/>
  <c r="Z22" i="6"/>
  <c r="Y22" i="6" s="1"/>
  <c r="Z30" i="6"/>
  <c r="Y30" i="6" s="1"/>
  <c r="Z42" i="6"/>
  <c r="Y42" i="6" s="1"/>
  <c r="Z54" i="6"/>
  <c r="AA54" i="6" s="1"/>
  <c r="Z7" i="6"/>
  <c r="Y7" i="6" s="1"/>
  <c r="Z19" i="6"/>
  <c r="Y19" i="6" s="1"/>
  <c r="Z27" i="6"/>
  <c r="Y27" i="6" s="1"/>
  <c r="Z35" i="6"/>
  <c r="Y35" i="6" s="1"/>
  <c r="Z43" i="6"/>
  <c r="AB43" i="6" s="1"/>
  <c r="AC43" i="6" s="1"/>
  <c r="Z51" i="6"/>
  <c r="AA51" i="6" s="1"/>
  <c r="Z4" i="6"/>
  <c r="Y4" i="6" s="1"/>
  <c r="Z12" i="6"/>
  <c r="Y12" i="6" s="1"/>
  <c r="Z20" i="6"/>
  <c r="Y20" i="6" s="1"/>
  <c r="Z24" i="6"/>
  <c r="Y24" i="6" s="1"/>
  <c r="Z28" i="6"/>
  <c r="Y28" i="6" s="1"/>
  <c r="Z32" i="6"/>
  <c r="Y32" i="6" s="1"/>
  <c r="Z36" i="6"/>
  <c r="AB36" i="6" s="1"/>
  <c r="AC36" i="6" s="1"/>
  <c r="Z40" i="6"/>
  <c r="Y40" i="6" s="1"/>
  <c r="Z44" i="6"/>
  <c r="AB44" i="6" s="1"/>
  <c r="AC44" i="6" s="1"/>
  <c r="Z48" i="6"/>
  <c r="Y48" i="6" s="1"/>
  <c r="Z52" i="6"/>
  <c r="AB52" i="6" s="1"/>
  <c r="AC52" i="6" s="1"/>
  <c r="Z6" i="6"/>
  <c r="Y6" i="6" s="1"/>
  <c r="Z10" i="6"/>
  <c r="Y10" i="6" s="1"/>
  <c r="Z18" i="6"/>
  <c r="Y18" i="6" s="1"/>
  <c r="Z26" i="6"/>
  <c r="Y26" i="6" s="1"/>
  <c r="Z34" i="6"/>
  <c r="Y34" i="6" s="1"/>
  <c r="Z38" i="6"/>
  <c r="Y38" i="6" s="1"/>
  <c r="Z46" i="6"/>
  <c r="AB46" i="6" s="1"/>
  <c r="AC46" i="6" s="1"/>
  <c r="Z50" i="6"/>
  <c r="AA50" i="6" s="1"/>
  <c r="Z11" i="6"/>
  <c r="Y11" i="6" s="1"/>
  <c r="Z15" i="6"/>
  <c r="Y15" i="6" s="1"/>
  <c r="Z23" i="6"/>
  <c r="Y23" i="6" s="1"/>
  <c r="Z31" i="6"/>
  <c r="Y31" i="6" s="1"/>
  <c r="Z39" i="6"/>
  <c r="Y39" i="6" s="1"/>
  <c r="Z47" i="6"/>
  <c r="Y47" i="6" s="1"/>
  <c r="Z55" i="6"/>
  <c r="Y55" i="6" s="1"/>
  <c r="Z8" i="6"/>
  <c r="Y8" i="6" s="1"/>
  <c r="Z16" i="6"/>
  <c r="Y16" i="6" s="1"/>
  <c r="Z5" i="6"/>
  <c r="Y5" i="6" s="1"/>
  <c r="Z9" i="6"/>
  <c r="Y9" i="6" s="1"/>
  <c r="Z13" i="6"/>
  <c r="Y13" i="6" s="1"/>
  <c r="Z17" i="6"/>
  <c r="Y17" i="6" s="1"/>
  <c r="Z21" i="6"/>
  <c r="Y21" i="6" s="1"/>
  <c r="Z25" i="6"/>
  <c r="Y25" i="6" s="1"/>
  <c r="Z29" i="6"/>
  <c r="Y29" i="6" s="1"/>
  <c r="Z33" i="6"/>
  <c r="Y33" i="6" s="1"/>
  <c r="Z37" i="6"/>
  <c r="Y37" i="6" s="1"/>
  <c r="Z41" i="6"/>
  <c r="Y41" i="6" s="1"/>
  <c r="Z45" i="6"/>
  <c r="Y45" i="6" s="1"/>
  <c r="Z49" i="6"/>
  <c r="Y49" i="6" s="1"/>
  <c r="Z53" i="6"/>
  <c r="Y53" i="6" s="1"/>
  <c r="N7" i="6"/>
  <c r="O7" i="6" s="1"/>
  <c r="P7" i="6" s="1"/>
  <c r="N6" i="6"/>
  <c r="O6" i="6" s="1"/>
  <c r="P6" i="6" s="1"/>
  <c r="AB51" i="6" l="1"/>
  <c r="AC51" i="6" s="1"/>
  <c r="AA42" i="6"/>
  <c r="AB54" i="6"/>
  <c r="AC54" i="6" s="1"/>
  <c r="AA39" i="6"/>
  <c r="Y51" i="6"/>
  <c r="AB45" i="6"/>
  <c r="AC45" i="6" s="1"/>
  <c r="AA40" i="6"/>
  <c r="AA45" i="6"/>
  <c r="AB40" i="6"/>
  <c r="AC40" i="6" s="1"/>
  <c r="AA52" i="6"/>
  <c r="AA37" i="6"/>
  <c r="AB49" i="6"/>
  <c r="AC49" i="6" s="1"/>
  <c r="AB37" i="6"/>
  <c r="AC37" i="6" s="1"/>
  <c r="AB48" i="6"/>
  <c r="AC48" i="6" s="1"/>
  <c r="AA36" i="6"/>
  <c r="AA44" i="6"/>
  <c r="AB55" i="6"/>
  <c r="AC55" i="6" s="1"/>
  <c r="AA38" i="6"/>
  <c r="AA53" i="6"/>
  <c r="AA48" i="6"/>
  <c r="Y46" i="6"/>
  <c r="AB53" i="6"/>
  <c r="AC53" i="6" s="1"/>
  <c r="AB41" i="6"/>
  <c r="AC41" i="6" s="1"/>
  <c r="AB47" i="6"/>
  <c r="AC47" i="6" s="1"/>
  <c r="AA46" i="6"/>
  <c r="AA47" i="6"/>
  <c r="Y54" i="6"/>
  <c r="AA49" i="6"/>
  <c r="AA41" i="6"/>
  <c r="AB39" i="6"/>
  <c r="AC39" i="6" s="1"/>
  <c r="AB42" i="6"/>
  <c r="AC42" i="6" s="1"/>
  <c r="AA55" i="6"/>
  <c r="AB38" i="6"/>
  <c r="AC38" i="6" s="1"/>
  <c r="Y50" i="6"/>
  <c r="Y52" i="6"/>
  <c r="Y44" i="6"/>
  <c r="Y36" i="6"/>
  <c r="Y43" i="6"/>
  <c r="AB50" i="6"/>
  <c r="AC50" i="6" s="1"/>
  <c r="AA43" i="6"/>
  <c r="Z56" i="6"/>
  <c r="N31" i="6" l="1"/>
  <c r="O31" i="6" s="1"/>
  <c r="P31" i="6" s="1"/>
  <c r="N30" i="6"/>
  <c r="O30" i="6" s="1"/>
  <c r="P30" i="6" s="1"/>
  <c r="N29" i="6"/>
  <c r="O29" i="6" s="1"/>
  <c r="P29" i="6" s="1"/>
  <c r="N24" i="6"/>
  <c r="O24" i="6" s="1"/>
  <c r="P24" i="6" s="1"/>
  <c r="N23" i="6"/>
  <c r="O23" i="6" s="1"/>
  <c r="P23" i="6" s="1"/>
  <c r="N22" i="6"/>
  <c r="O22" i="6" s="1"/>
  <c r="P22" i="6" s="1"/>
  <c r="N17" i="6"/>
  <c r="O17" i="6" s="1"/>
  <c r="P17" i="6" s="1"/>
  <c r="N16" i="6"/>
  <c r="O16" i="6" s="1"/>
  <c r="P16" i="6" s="1"/>
  <c r="N14" i="6"/>
  <c r="O14" i="6" s="1"/>
  <c r="P14" i="6" s="1"/>
  <c r="N13" i="6"/>
  <c r="O13" i="6" s="1"/>
  <c r="P13" i="6" s="1"/>
  <c r="N10" i="6"/>
  <c r="O10" i="6" s="1"/>
  <c r="P10" i="6" s="1"/>
  <c r="N5" i="6"/>
  <c r="O5" i="6" s="1"/>
  <c r="P5" i="6" s="1"/>
  <c r="N19" i="6"/>
  <c r="O19" i="6" s="1"/>
  <c r="P19" i="6" s="1"/>
  <c r="N35" i="6"/>
  <c r="O35" i="6" s="1"/>
  <c r="P35" i="6" s="1"/>
  <c r="N34" i="6"/>
  <c r="O34" i="6" s="1"/>
  <c r="P34" i="6" s="1"/>
  <c r="N33" i="6"/>
  <c r="O33" i="6" s="1"/>
  <c r="P33" i="6" s="1"/>
  <c r="N28" i="6"/>
  <c r="O28" i="6" s="1"/>
  <c r="P28" i="6" s="1"/>
  <c r="N27" i="6"/>
  <c r="O27" i="6" s="1"/>
  <c r="P27" i="6" s="1"/>
  <c r="N21" i="6"/>
  <c r="O21" i="6" s="1"/>
  <c r="P21" i="6" s="1"/>
  <c r="N20" i="6"/>
  <c r="O20" i="6" s="1"/>
  <c r="P20" i="6" s="1"/>
  <c r="N18" i="6"/>
  <c r="O18" i="6" s="1"/>
  <c r="P18" i="6" s="1"/>
  <c r="N12" i="6"/>
  <c r="O12" i="6" s="1"/>
  <c r="P12" i="6" s="1"/>
  <c r="N11" i="6"/>
  <c r="O11" i="6" s="1"/>
  <c r="P11" i="6" s="1"/>
  <c r="N9" i="6"/>
  <c r="O9" i="6" s="1"/>
  <c r="P9" i="6" s="1"/>
  <c r="N8" i="6"/>
  <c r="O8" i="6" s="1"/>
  <c r="P8" i="6" s="1"/>
  <c r="N4" i="6"/>
  <c r="O4" i="6" s="1"/>
  <c r="P4" i="6" s="1"/>
  <c r="O3" i="6" l="1"/>
  <c r="P3" i="6" s="1"/>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W6" i="6"/>
  <c r="W5" i="6"/>
  <c r="W4" i="6"/>
  <c r="W3" i="6"/>
  <c r="N56" i="6" l="1"/>
  <c r="P56" i="6"/>
  <c r="O56" i="6"/>
  <c r="D19" i="70" l="1"/>
  <c r="M3" i="68"/>
  <c r="V26" i="68" l="1"/>
  <c r="U26" i="68"/>
  <c r="S26" i="68"/>
  <c r="N3" i="68"/>
  <c r="N26" i="68" s="1"/>
  <c r="D24" i="70" s="1"/>
  <c r="D43" i="70" s="1"/>
  <c r="M26" i="68"/>
  <c r="P5" i="70" l="1"/>
  <c r="W26" i="68"/>
  <c r="D46" i="70" l="1"/>
  <c r="J44" i="70"/>
  <c r="L44" i="70"/>
  <c r="G44" i="70"/>
  <c r="M44" i="70"/>
  <c r="O44" i="70"/>
  <c r="N44" i="70"/>
  <c r="R44" i="70"/>
  <c r="H44" i="70"/>
  <c r="K44" i="70"/>
  <c r="Q44" i="70"/>
  <c r="S44" i="70"/>
  <c r="I44" i="70"/>
  <c r="P43" i="70"/>
  <c r="P44" i="70" s="1"/>
  <c r="W27" i="68"/>
  <c r="F24" i="70"/>
  <c r="AA16" i="6"/>
  <c r="AB16" i="6"/>
  <c r="AC16" i="6" s="1"/>
  <c r="AB35" i="6"/>
  <c r="AC35" i="6" s="1"/>
  <c r="AA35" i="6"/>
  <c r="AB26" i="6"/>
  <c r="AC26" i="6" s="1"/>
  <c r="AA26" i="6"/>
  <c r="AA18" i="6"/>
  <c r="AB18" i="6"/>
  <c r="AC18" i="6" s="1"/>
  <c r="AA15" i="6"/>
  <c r="AB15" i="6"/>
  <c r="AC15" i="6" s="1"/>
  <c r="AA8" i="6"/>
  <c r="AB8" i="6"/>
  <c r="AC8" i="6" s="1"/>
  <c r="AA33" i="6"/>
  <c r="AB33" i="6"/>
  <c r="AC33" i="6" s="1"/>
  <c r="AB32" i="6"/>
  <c r="AC32" i="6" s="1"/>
  <c r="AA32" i="6"/>
  <c r="AA27" i="6"/>
  <c r="AB27" i="6"/>
  <c r="AC27" i="6" s="1"/>
  <c r="AA21" i="6"/>
  <c r="AB21" i="6"/>
  <c r="AC21" i="6" s="1"/>
  <c r="AB13" i="6"/>
  <c r="AC13" i="6" s="1"/>
  <c r="AA13" i="6"/>
  <c r="AB10" i="6"/>
  <c r="AC10" i="6" s="1"/>
  <c r="AA10" i="6"/>
  <c r="AB17" i="6"/>
  <c r="AC17" i="6" s="1"/>
  <c r="AA17" i="6"/>
  <c r="AB28" i="6"/>
  <c r="AC28" i="6" s="1"/>
  <c r="AA28" i="6"/>
  <c r="AB7" i="6"/>
  <c r="AC7" i="6" s="1"/>
  <c r="AA7" i="6"/>
  <c r="AA22" i="6"/>
  <c r="AB22" i="6"/>
  <c r="AC22" i="6" s="1"/>
  <c r="AB4" i="6"/>
  <c r="AC4" i="6" s="1"/>
  <c r="AA4" i="6"/>
  <c r="AB14" i="6"/>
  <c r="AC14" i="6" s="1"/>
  <c r="AA14" i="6"/>
  <c r="AA11" i="6"/>
  <c r="AB11" i="6"/>
  <c r="AC11" i="6" s="1"/>
  <c r="AA19" i="6"/>
  <c r="AB19" i="6"/>
  <c r="AC19" i="6" s="1"/>
  <c r="AA25" i="6"/>
  <c r="AB25" i="6"/>
  <c r="AC25" i="6" s="1"/>
  <c r="AA34" i="6"/>
  <c r="AB34" i="6"/>
  <c r="AC34" i="6" s="1"/>
  <c r="AB29" i="6"/>
  <c r="AC29" i="6" s="1"/>
  <c r="AA29" i="6"/>
  <c r="AA3" i="6"/>
  <c r="AB12" i="6"/>
  <c r="AC12" i="6" s="1"/>
  <c r="AA12" i="6"/>
  <c r="AA9" i="6"/>
  <c r="AB9" i="6"/>
  <c r="AC9" i="6" s="1"/>
  <c r="AA20" i="6"/>
  <c r="AB20" i="6"/>
  <c r="AC20" i="6" s="1"/>
  <c r="AB6" i="6"/>
  <c r="AC6" i="6" s="1"/>
  <c r="AA6" i="6"/>
  <c r="AB31" i="6"/>
  <c r="AC31" i="6" s="1"/>
  <c r="AA31" i="6"/>
  <c r="AA5" i="6"/>
  <c r="AB5" i="6"/>
  <c r="AC5" i="6" s="1"/>
  <c r="AA30" i="6"/>
  <c r="AB30" i="6"/>
  <c r="AC30" i="6" s="1"/>
  <c r="AB24" i="6"/>
  <c r="AC24" i="6" s="1"/>
  <c r="AA24" i="6"/>
  <c r="AB23" i="6"/>
  <c r="AC23" i="6" s="1"/>
  <c r="AA23" i="6"/>
  <c r="AC3" i="6" l="1"/>
  <c r="AC56" i="6" s="1"/>
  <c r="AC57" i="6" s="1"/>
  <c r="AB56" i="6"/>
  <c r="AA56" i="6"/>
  <c r="Y56" i="6"/>
  <c r="F19" i="70" l="1"/>
  <c r="F43" i="70" s="1"/>
  <c r="F44" i="70" s="1"/>
  <c r="T30" i="78"/>
  <c r="U3" i="78"/>
  <c r="U30" i="78" s="1"/>
  <c r="V30" i="78"/>
  <c r="W3" i="78" l="1"/>
  <c r="W30" i="78" s="1"/>
  <c r="F29" i="70" s="1"/>
  <c r="W31" i="78" l="1"/>
  <c r="D47" i="70"/>
  <c r="D48" i="70" s="1"/>
  <c r="D49" i="70"/>
</calcChain>
</file>

<file path=xl/sharedStrings.xml><?xml version="1.0" encoding="utf-8"?>
<sst xmlns="http://schemas.openxmlformats.org/spreadsheetml/2006/main" count="2164" uniqueCount="1242">
  <si>
    <t>Descrizione Attività</t>
  </si>
  <si>
    <t>Pavimenti</t>
  </si>
  <si>
    <t>G/2</t>
  </si>
  <si>
    <t>G</t>
  </si>
  <si>
    <t>Cestini</t>
  </si>
  <si>
    <t>Svuotamento cestini e sostituzione sacchetto portarifiuti</t>
  </si>
  <si>
    <t>Arredi</t>
  </si>
  <si>
    <t>Pulizia con panno umido delle lavagne</t>
  </si>
  <si>
    <t>M</t>
  </si>
  <si>
    <t>Porte</t>
  </si>
  <si>
    <t>Pareti lavabili</t>
  </si>
  <si>
    <t>3M</t>
  </si>
  <si>
    <t>Finestre e Portefinestre</t>
  </si>
  <si>
    <t xml:space="preserve">Punti luce </t>
  </si>
  <si>
    <t>Spolveratura con panno umido</t>
  </si>
  <si>
    <t>Terminali impiantistici</t>
  </si>
  <si>
    <t>S/3</t>
  </si>
  <si>
    <t>M/2</t>
  </si>
  <si>
    <t>Barriere antisporco</t>
  </si>
  <si>
    <t>Sanitari, specchio,  zone sanitari, rubinetteria, ecc.</t>
  </si>
  <si>
    <t>Detersione e disinfezione</t>
  </si>
  <si>
    <t>Disincrostazione del lavabo, tazza wc (interno ed esterno), orinatoi, rubinetterie e delle zone sanitari</t>
  </si>
  <si>
    <t>S</t>
  </si>
  <si>
    <t>2M</t>
  </si>
  <si>
    <t>A</t>
  </si>
  <si>
    <t>6M</t>
  </si>
  <si>
    <t>Area Omogenea</t>
  </si>
  <si>
    <t>Frequenza</t>
  </si>
  <si>
    <t>G/3</t>
  </si>
  <si>
    <t>S/2</t>
  </si>
  <si>
    <t xml:space="preserve">n° di passaggi/mese </t>
  </si>
  <si>
    <t>frequenza simbolica</t>
  </si>
  <si>
    <t>Scopatura a umido</t>
  </si>
  <si>
    <t>Lavaggio</t>
  </si>
  <si>
    <t>Spolveratura e rimozione impronte con panno umido</t>
  </si>
  <si>
    <t>Rimozione impronte con panno o spugna ed abrasivo</t>
  </si>
  <si>
    <t>Lavaggio con vello e stecca tergivetro</t>
  </si>
  <si>
    <t>Lavaggio con panno umido</t>
  </si>
  <si>
    <t>Spazzatura sporco grossolano</t>
  </si>
  <si>
    <t>Davanzali interni</t>
  </si>
  <si>
    <t>Codice</t>
  </si>
  <si>
    <t>n° interventi mese</t>
  </si>
  <si>
    <t>Ricavi annuali 
(€/anno)</t>
  </si>
  <si>
    <t>n° interventi anno</t>
  </si>
  <si>
    <t>COSTO MANODOPERA ANNUO 
(€/anno)</t>
  </si>
  <si>
    <t>COSTO MANODOPERA CONTRATTO
(€)</t>
  </si>
  <si>
    <t>Cristallizzazione totale dei pavimenti calcarei</t>
  </si>
  <si>
    <t>Inceratura dei pavimenti trattati con cere</t>
  </si>
  <si>
    <t>PP-42</t>
  </si>
  <si>
    <t>Davanzali esterni accessibili solo dall'interno</t>
  </si>
  <si>
    <t>Spolveratura, lavaggio e asciugatura con panno</t>
  </si>
  <si>
    <t>Soffitti</t>
  </si>
  <si>
    <t>Collegamenti verticali</t>
  </si>
  <si>
    <t>Altre</t>
  </si>
  <si>
    <t>Attività a Richiesta Programmabili</t>
  </si>
  <si>
    <t>Ricavi mensili (€/mese)</t>
  </si>
  <si>
    <t>Ricavi contrattuali 
(€)</t>
  </si>
  <si>
    <t>n° interventi annuali stimati</t>
  </si>
  <si>
    <t>Ricavi annuali
(€/anno)</t>
  </si>
  <si>
    <t>Ricavi mensili
(€/mese)</t>
  </si>
  <si>
    <t>Ricavi contrattuali
(€)</t>
  </si>
  <si>
    <t>Derattizzazione</t>
  </si>
  <si>
    <t>DB-1</t>
  </si>
  <si>
    <t>DB-2</t>
  </si>
  <si>
    <t>DB-3</t>
  </si>
  <si>
    <t>DB-5</t>
  </si>
  <si>
    <t>DB-6</t>
  </si>
  <si>
    <t>DB-7</t>
  </si>
  <si>
    <t>Trattamento deterrente da rettili</t>
  </si>
  <si>
    <t>DB-8</t>
  </si>
  <si>
    <t>DB-9</t>
  </si>
  <si>
    <t>DB-10</t>
  </si>
  <si>
    <t>DB-11</t>
  </si>
  <si>
    <t>PP-1</t>
  </si>
  <si>
    <t>PP-2</t>
  </si>
  <si>
    <t>PP-3</t>
  </si>
  <si>
    <t>PP-4</t>
  </si>
  <si>
    <t>PP-5</t>
  </si>
  <si>
    <t>PP-6</t>
  </si>
  <si>
    <t>PP-7</t>
  </si>
  <si>
    <t>PP-35</t>
  </si>
  <si>
    <t>PP-36</t>
  </si>
  <si>
    <t>PP-37</t>
  </si>
  <si>
    <t>PP-38</t>
  </si>
  <si>
    <t>PP-39</t>
  </si>
  <si>
    <t>PP-40</t>
  </si>
  <si>
    <t>PP-41</t>
  </si>
  <si>
    <t>PP-43</t>
  </si>
  <si>
    <t>PP-8</t>
  </si>
  <si>
    <t>PP-9</t>
  </si>
  <si>
    <t>PP-10</t>
  </si>
  <si>
    <t>PP-11</t>
  </si>
  <si>
    <t>PP-12</t>
  </si>
  <si>
    <t>PP-13</t>
  </si>
  <si>
    <t>PP-14</t>
  </si>
  <si>
    <t>PP-15</t>
  </si>
  <si>
    <t>PP-16</t>
  </si>
  <si>
    <t>PP-44</t>
  </si>
  <si>
    <t>PP-45</t>
  </si>
  <si>
    <t>PP-46</t>
  </si>
  <si>
    <t>PP-47</t>
  </si>
  <si>
    <t>PP-17</t>
  </si>
  <si>
    <t>PP-18</t>
  </si>
  <si>
    <t>PP-19</t>
  </si>
  <si>
    <t>PP-20</t>
  </si>
  <si>
    <t>PP-21</t>
  </si>
  <si>
    <t>PP-22</t>
  </si>
  <si>
    <t>PP-23</t>
  </si>
  <si>
    <t>PP-24</t>
  </si>
  <si>
    <t>PP-25</t>
  </si>
  <si>
    <t>PP-26</t>
  </si>
  <si>
    <t>PP-27</t>
  </si>
  <si>
    <t>PP-28</t>
  </si>
  <si>
    <t>PP-29</t>
  </si>
  <si>
    <t>PP-30</t>
  </si>
  <si>
    <t>PP-31</t>
  </si>
  <si>
    <t>PP-32</t>
  </si>
  <si>
    <t>PP-33</t>
  </si>
  <si>
    <t>PP-34</t>
  </si>
  <si>
    <t>Pulizia</t>
  </si>
  <si>
    <t>Attività di Base</t>
  </si>
  <si>
    <t>Attività a Richiesta non Programmabili</t>
  </si>
  <si>
    <t xml:space="preserve">Servizio </t>
  </si>
  <si>
    <t>Tipologia di attività</t>
  </si>
  <si>
    <t>Ricavi contrattuali (€)</t>
  </si>
  <si>
    <t>Costi della struttura di Governo e Coordinamento</t>
  </si>
  <si>
    <t>Costi per attrezzature e noleggi</t>
  </si>
  <si>
    <t>Costi fidejussioni</t>
  </si>
  <si>
    <t>Costi per maggiorazioni (straordinari/festivi, eventuali penali, costi imprevisti, ecc.)</t>
  </si>
  <si>
    <t>Costo manodopera contrattuale 
(€)</t>
  </si>
  <si>
    <t>Oneri per la sicurezza (aziendali)</t>
  </si>
  <si>
    <t>Attività di base - Pulizia</t>
  </si>
  <si>
    <t>Attività a Richiesta Programmabili - Pulizia</t>
  </si>
  <si>
    <t>Attività a Richiesta non Programmabili - Pulizia</t>
  </si>
  <si>
    <t>Ribasso offerto 
(%)</t>
  </si>
  <si>
    <t xml:space="preserve"> Ribasso 
 offerto 
(%)</t>
  </si>
  <si>
    <t>SI</t>
  </si>
  <si>
    <t>Sistema Informativo</t>
  </si>
  <si>
    <t>Pulizia della postazione di lavoro (scrivania, sedia, telefono, pc, stampante, poggiapiedi, cestino)</t>
  </si>
  <si>
    <t>Area tipo 1 - Uffici</t>
  </si>
  <si>
    <t>PB1-1</t>
  </si>
  <si>
    <t>PB1-2</t>
  </si>
  <si>
    <t>PB1-3</t>
  </si>
  <si>
    <t>PB1-4</t>
  </si>
  <si>
    <t>PB1-5</t>
  </si>
  <si>
    <t>PB2-1</t>
  </si>
  <si>
    <t>PB2-2</t>
  </si>
  <si>
    <t>PB2-3</t>
  </si>
  <si>
    <t>Area tipo 2 - Spazi connettivi</t>
  </si>
  <si>
    <t>Area tipo 3 - Servizi igienici</t>
  </si>
  <si>
    <t>n° lotti</t>
  </si>
  <si>
    <t xml:space="preserve">n° di passaggi/anno </t>
  </si>
  <si>
    <t>Area tipo 4 - Aree tecniche</t>
  </si>
  <si>
    <t>Area tipo 5 - Aree polifunzionali</t>
  </si>
  <si>
    <t>Spolveratura e rimozione macchie e impronte con panno umido su ribaltina</t>
  </si>
  <si>
    <t>Spolveratura e rimozione macchie e impronte di tavoli con panno umido</t>
  </si>
  <si>
    <t>Spolveratura e rimozione macchie e impronte di sedie con panno umido</t>
  </si>
  <si>
    <t>PB5-1</t>
  </si>
  <si>
    <t>PB5-2</t>
  </si>
  <si>
    <t>PB5-3</t>
  </si>
  <si>
    <t>PB5-4</t>
  </si>
  <si>
    <t>PB5-5</t>
  </si>
  <si>
    <t>PB5-6</t>
  </si>
  <si>
    <t>PB5-7</t>
  </si>
  <si>
    <t>Asportazione rifiuti e lavaggio del tavolo, spolveratura e rimozione macchie e impronte con panno umido</t>
  </si>
  <si>
    <t>PB6-1</t>
  </si>
  <si>
    <t>PB6-2</t>
  </si>
  <si>
    <t>PB6-3</t>
  </si>
  <si>
    <t>PB6-4</t>
  </si>
  <si>
    <t>PB6-5</t>
  </si>
  <si>
    <t>PB6-6</t>
  </si>
  <si>
    <t>Area tipo 6 - Mense</t>
  </si>
  <si>
    <t>Area tipo 7 - Cucine</t>
  </si>
  <si>
    <t>Area tipo 8 - Aule didattiche</t>
  </si>
  <si>
    <t>PB8-1</t>
  </si>
  <si>
    <t>PB8-2</t>
  </si>
  <si>
    <t>PB8-3</t>
  </si>
  <si>
    <t>PB8-4</t>
  </si>
  <si>
    <t>PB8-5</t>
  </si>
  <si>
    <t>Spolveratura e rimozione macchie e impronte di sedie, banchi, scrivanie con panno umido</t>
  </si>
  <si>
    <t>PB8-6</t>
  </si>
  <si>
    <t>PB8-7</t>
  </si>
  <si>
    <t>PB8-8</t>
  </si>
  <si>
    <t>Area tipo 9 - Corpi di guardia</t>
  </si>
  <si>
    <t>PB9-1</t>
  </si>
  <si>
    <t>PB9-2</t>
  </si>
  <si>
    <t>PB9-3</t>
  </si>
  <si>
    <t>PB9-4</t>
  </si>
  <si>
    <t>Area tipo 10 - Camere di sicurezza</t>
  </si>
  <si>
    <t>PB10-1</t>
  </si>
  <si>
    <t>PB10-2</t>
  </si>
  <si>
    <t>Area tipo 11 - Biblioteche e sale di lettura</t>
  </si>
  <si>
    <t>PB11-1</t>
  </si>
  <si>
    <t>PB11-2</t>
  </si>
  <si>
    <t>PB11-3</t>
  </si>
  <si>
    <t>PB11-4</t>
  </si>
  <si>
    <t>PB11-5</t>
  </si>
  <si>
    <t>Spolveratura e rimozione di macchie e impronte esterna di arredi, altezza operatore (armadi, armadietti, scaffalature), con panno umido</t>
  </si>
  <si>
    <t>PB11-6</t>
  </si>
  <si>
    <t>Area tipo 12 - Aree esterne</t>
  </si>
  <si>
    <t>PB12-1</t>
  </si>
  <si>
    <t>PB7-1</t>
  </si>
  <si>
    <t>PB7-2</t>
  </si>
  <si>
    <t>A/8</t>
  </si>
  <si>
    <t>Deceratura</t>
  </si>
  <si>
    <t>Svuotamento, lavaggio con spugna e asciugatura con panno</t>
  </si>
  <si>
    <t>Aspirazione sedie in tessuto</t>
  </si>
  <si>
    <t>Lavaggio vetri (armadi con vetri)</t>
  </si>
  <si>
    <t>Lavaggio tavoli e scrivanie</t>
  </si>
  <si>
    <t>Lavaggio sedie</t>
  </si>
  <si>
    <t>Pulizia e lavaggio, interno/esterno di bacheche</t>
  </si>
  <si>
    <t>Smacchiatura di sedie in tessuto</t>
  </si>
  <si>
    <t>Spolveratura e rimozione macchie e impronte di sedie, banchi, scrivanie con panno umido - Area Omogenea 8</t>
  </si>
  <si>
    <t>Spolveratura e rimozione macchie e impronte di tavoli / banchi / scrivanie</t>
  </si>
  <si>
    <t>Spolveratura e rimozione macchie e impronte con panno umido da piantane</t>
  </si>
  <si>
    <t>Spolveratura e rimozione di macchi e impronte con panno umido da mensole</t>
  </si>
  <si>
    <t>Rimozione macchie e impronte con panno umido da vetrate interne (interventi localizzati)</t>
  </si>
  <si>
    <t>Lavaggio pareti in vetro</t>
  </si>
  <si>
    <t>Aspirazione, rimozione per il lavaggio, lavaggio con spugna e asciugatura con panno, riposizionamento dopo il lavaggio di tende in tessuto</t>
  </si>
  <si>
    <t>Lavaggio con spazzola e asciugatura con panno di tapparelle avvolgibili, persiane, tende alla veneziana</t>
  </si>
  <si>
    <t>Lavaggio con spugna e asciugatura con panno di aeratori</t>
  </si>
  <si>
    <t xml:space="preserve">Lavaggio con spugna e asciugatura con panno di Termosifoni </t>
  </si>
  <si>
    <t>Lavaggio con panno, panno TNT, panno carta di unità di condizionamento</t>
  </si>
  <si>
    <t>Spolveratura e rimozione macchie e impronte con panno umido</t>
  </si>
  <si>
    <t>Deragnatura</t>
  </si>
  <si>
    <t>Lavaggio di scale (gradino compreso laterali ed alzata)</t>
  </si>
  <si>
    <t>Scopatura a umido e lavaggio pavimenti con rimozione impronte e macchie di ascensori</t>
  </si>
  <si>
    <t>Spolveratura con panno umido di ringhiere e corrimano</t>
  </si>
  <si>
    <t>Scopatura a umido di scale (gradino compreso laterali ed alzata)</t>
  </si>
  <si>
    <t>Componente</t>
  </si>
  <si>
    <t>Unità di misura</t>
  </si>
  <si>
    <t>mq sup. da trattare</t>
  </si>
  <si>
    <t>ora</t>
  </si>
  <si>
    <t>punto</t>
  </si>
  <si>
    <t xml:space="preserve">Fonte resa </t>
  </si>
  <si>
    <t>MONTE ORE MENSILE
(H/mese)</t>
  </si>
  <si>
    <t>MONTE ORE ANNUO
(H/anno)</t>
  </si>
  <si>
    <t>MONTE ORE CONTRATTO
(H)</t>
  </si>
  <si>
    <t>MONTE ORE ANNUO 
(H/anno)</t>
  </si>
  <si>
    <t>Prezzo di aggiudicazione attività remunerate in 
€/mq sup. da trattare/mese o €/p.to/mese</t>
  </si>
  <si>
    <t>% distribuzione media Aree Omogenee Edificio Tipo 
(mq area omogenea/mq totali)</t>
  </si>
  <si>
    <t>Prezzo base d'Asta
(€/mq sup. da trattare/mese o  o €/p.to/mese)</t>
  </si>
  <si>
    <t>Prezzo di aggiudicazione
(€/mq sup. da trattare/mese o  €/pino/mese)</t>
  </si>
  <si>
    <t>Prezzo a base d'asta
(€/mq sup. da trattare/mese o €/pino/mese)</t>
  </si>
  <si>
    <t>Ispezione</t>
  </si>
  <si>
    <t>Una tantum</t>
  </si>
  <si>
    <t>Controllo e monitoraggio: controllo delle esche e trappole</t>
  </si>
  <si>
    <t>Disinfestazione da zanzare, pappataci, simulidi</t>
  </si>
  <si>
    <t>Interventi antilarvali</t>
  </si>
  <si>
    <t>Deposizione disabituante</t>
  </si>
  <si>
    <t>Installazione contenitori esca e trappole</t>
  </si>
  <si>
    <t>n° di interventi</t>
  </si>
  <si>
    <t>Intervento</t>
  </si>
  <si>
    <t>da 1 a 5 pini</t>
  </si>
  <si>
    <t>da 6 a 10 pini</t>
  </si>
  <si>
    <t>1 volta al mese</t>
  </si>
  <si>
    <t>1 volta ogni sei mesi</t>
  </si>
  <si>
    <t>Attività a Rcihiesta Programmabile</t>
  </si>
  <si>
    <t>Costo verifiche ispettive</t>
  </si>
  <si>
    <t>Costo per commissioni a carico di Consip S.p.A. (FEE)</t>
  </si>
  <si>
    <t>1. Legenda</t>
  </si>
  <si>
    <t>Acronimo sezione</t>
  </si>
  <si>
    <t>Contenuto sezione</t>
  </si>
  <si>
    <t>Stima Quantità  
(mq sup. da trattare o punti)</t>
  </si>
  <si>
    <t>Resa 
(mq/h/addetto o punto/h/addetto)</t>
  </si>
  <si>
    <t>Stima Quantità 
(mq sup. da trattare o n° di pini)</t>
  </si>
  <si>
    <t>Stima Quantità 
(mq sup. da trattare)</t>
  </si>
  <si>
    <t>Ribasso 
offerto (%)</t>
  </si>
  <si>
    <t>Ribasso 
oifferto (%)</t>
  </si>
  <si>
    <t>Anagrafica Architettonica</t>
  </si>
  <si>
    <t>SG</t>
  </si>
  <si>
    <t>Sistema informativo</t>
  </si>
  <si>
    <t>Servizi Gestionali</t>
  </si>
  <si>
    <t>COSTO ADDETTI CONTRATTO
(€)</t>
  </si>
  <si>
    <t xml:space="preserve">N° LOTTO </t>
  </si>
  <si>
    <t>percentuale manodopera su ricavi</t>
  </si>
  <si>
    <t>Stima n° interventi annui</t>
  </si>
  <si>
    <t>Prezzo a base d'asta
(€/mq sup. da trattare/intervento)</t>
  </si>
  <si>
    <t>3. UTILE</t>
  </si>
  <si>
    <t>Costi per servizi gestionali</t>
  </si>
  <si>
    <t>Altri costi</t>
  </si>
  <si>
    <t>In grigio le celle da compilare da parte del concorrente</t>
  </si>
  <si>
    <t>Contact Center</t>
  </si>
  <si>
    <t>compresi nel canone</t>
  </si>
  <si>
    <t>CC</t>
  </si>
  <si>
    <t>Reperibilità</t>
  </si>
  <si>
    <t>REP</t>
  </si>
  <si>
    <t>Attività compresa nel canone</t>
  </si>
  <si>
    <t>Anagrafica Tecnica</t>
  </si>
  <si>
    <t>AT</t>
  </si>
  <si>
    <t>Attività ordinarie - Manutenzione del verde</t>
  </si>
  <si>
    <t>Manutenzione prati e superfici erbose</t>
  </si>
  <si>
    <t>Manutenzione prati naturali</t>
  </si>
  <si>
    <t>Manutenzione siepi, arbusti e cespugli in forma libera</t>
  </si>
  <si>
    <t>Taglio regolare del tappeto erboso con tecnica mulching</t>
  </si>
  <si>
    <t>Concimazione dei tappeti erbosi</t>
  </si>
  <si>
    <t>Rigenerazione e semina</t>
  </si>
  <si>
    <t>Attività</t>
  </si>
  <si>
    <t>Annaffiatura regolare dei tappeti erbosi e delle piante</t>
  </si>
  <si>
    <t>Raccolta e asportazione foglie e rami secchi</t>
  </si>
  <si>
    <t>Aerazione del tappeto erboso</t>
  </si>
  <si>
    <t>Trattamenti anticrittogamici ed insetticidi</t>
  </si>
  <si>
    <t>Sfalcio e diserbo dei prati naturali</t>
  </si>
  <si>
    <t>Potatura verde o estiva</t>
  </si>
  <si>
    <t>metro lineare da trattare</t>
  </si>
  <si>
    <t>Potatura secca o invernale</t>
  </si>
  <si>
    <t>Vangatura invernale e/o primaverile del terreno circostante le singole essenze e successiva concimazione</t>
  </si>
  <si>
    <t>Mantenimento buche di convoglio</t>
  </si>
  <si>
    <t>Scerbatura</t>
  </si>
  <si>
    <t>Annaffiatura regolare delle siepi</t>
  </si>
  <si>
    <t>Aiuole fiorite e/o piantumate con essenze erbacee</t>
  </si>
  <si>
    <t>Diserbo sia chimico che manuale di cordoli e perimetri delimitanti le aiuole e la aree inghiaiate o pavimentate nel verde</t>
  </si>
  <si>
    <t>Annaffiatura regolare delle aiuole</t>
  </si>
  <si>
    <t>Alberi e superfici alberate</t>
  </si>
  <si>
    <t>Potatura</t>
  </si>
  <si>
    <t>albero</t>
  </si>
  <si>
    <t>Mantenimento dei sostegni di pianta e delle buche di convoglio ai piedi delle piante</t>
  </si>
  <si>
    <t xml:space="preserve">Concimazione </t>
  </si>
  <si>
    <t>Trattamenti anticrittogamici e antiparassitari</t>
  </si>
  <si>
    <t>Spollonatura e spalcatura</t>
  </si>
  <si>
    <t>Diserbo sia chimico che manuale di riquadrature dei marciapiedi, ove sono a dimora alberi e cespugli</t>
  </si>
  <si>
    <t>n° di interventi annui</t>
  </si>
  <si>
    <t>Stima Quantità</t>
  </si>
  <si>
    <t>Prezzo di aggiudicazione
(€/udm/anno)</t>
  </si>
  <si>
    <t>Unità di misura 
(udm)</t>
  </si>
  <si>
    <t>Prezzo a base d'asta
(€/udm/anno)</t>
  </si>
  <si>
    <t>Deblattizzazione</t>
  </si>
  <si>
    <t>Disinfestazione da insetti striscianti ed altri artropodi</t>
  </si>
  <si>
    <t>Installazione contenitori esche/trappole</t>
  </si>
  <si>
    <t>Disinfestazione da insetti striscianti ed altri artropodi - Aree interne</t>
  </si>
  <si>
    <t>Disinfestazione da insetti striscianti ed altri artropodi - Aree esterne</t>
  </si>
  <si>
    <t>Controllo e monitoraggio: controllo delle trappole</t>
  </si>
  <si>
    <t>Interventi adulticida</t>
  </si>
  <si>
    <t>2 volte al mese
(da giugno a ottobre)</t>
  </si>
  <si>
    <t>2 volte al mese
(da marzo a settembre)</t>
  </si>
  <si>
    <t>Disinfezione da ditteri</t>
  </si>
  <si>
    <t>Posizionamento e installazione di lampade</t>
  </si>
  <si>
    <t>Controllo e sostituzione collante</t>
  </si>
  <si>
    <t>oltre 10 pini</t>
  </si>
  <si>
    <t>DP-1</t>
  </si>
  <si>
    <t>DP-2</t>
  </si>
  <si>
    <t>DP-3</t>
  </si>
  <si>
    <t>DP-4</t>
  </si>
  <si>
    <t>DP-5</t>
  </si>
  <si>
    <t>DP-6</t>
  </si>
  <si>
    <t>Intervento (posizionamento e installazione di trappole e successivi 2 monitoraggi)</t>
  </si>
  <si>
    <t>Aree interne: intervento (posizionamento e installazione di esche e trappole e successivi 2 monitoraggi)</t>
  </si>
  <si>
    <t>Aree esterne: intervento (posizionamento e installazione di esche in granuli e successivi 2 monitoraggi)</t>
  </si>
  <si>
    <t>Attività straordinarie - Manutenzione del verde</t>
  </si>
  <si>
    <t>Manutenzione del verde</t>
  </si>
  <si>
    <t>Attività ordinarie</t>
  </si>
  <si>
    <t>Attività straordinarie</t>
  </si>
  <si>
    <t>Attività ordinarie - Presidio Pulizia</t>
  </si>
  <si>
    <t>Stima Quantità
(ore mensilI)</t>
  </si>
  <si>
    <t>Prezzo base d'Asta
(€/h)</t>
  </si>
  <si>
    <t>Prezzo di aggiudicazione in €/h</t>
  </si>
  <si>
    <t>Attività straordinarie - Presidio Pulizia</t>
  </si>
  <si>
    <t>Presidio Pulizia</t>
  </si>
  <si>
    <t>Derattizzazione e disinfestazione</t>
  </si>
  <si>
    <t>Attività a Richiesta Programmabili - Derattizzazione e disinfestazione</t>
  </si>
  <si>
    <t>Attività a Richiesta non Programmabili - Derattizzazione e disinfestazione</t>
  </si>
  <si>
    <t>Stima Quantità 
all'anno</t>
  </si>
  <si>
    <t>unità di misura
(udm)</t>
  </si>
  <si>
    <t>Prezzo di aggiudicazione
(€/mq sup. da trattare/intervento)</t>
  </si>
  <si>
    <t>08 03 17*</t>
  </si>
  <si>
    <t>08 03 18</t>
  </si>
  <si>
    <t>15 01 01</t>
  </si>
  <si>
    <t>15 01 02</t>
  </si>
  <si>
    <t>15 01 03</t>
  </si>
  <si>
    <t>15 01 04</t>
  </si>
  <si>
    <t>15 01 05</t>
  </si>
  <si>
    <t>15 01 06</t>
  </si>
  <si>
    <t>15 01 07</t>
  </si>
  <si>
    <t>15 01 10*</t>
  </si>
  <si>
    <t>15 02 02*</t>
  </si>
  <si>
    <t>16 02 13*</t>
  </si>
  <si>
    <t>16 02 14</t>
  </si>
  <si>
    <t>16 02 15*</t>
  </si>
  <si>
    <t>16 02 16</t>
  </si>
  <si>
    <t>16 06 01*</t>
  </si>
  <si>
    <t>16 06 02*</t>
  </si>
  <si>
    <t>16 06 04</t>
  </si>
  <si>
    <t>Codice CER</t>
  </si>
  <si>
    <t>Attività ordinarie - Raccolta e conferimento a smaltimento rifiuti speciali</t>
  </si>
  <si>
    <t>Toner per stampa esauriti, contenenti sostanze pericolose</t>
  </si>
  <si>
    <t>Toner per stampa esauriti, diversi da quelli di cui alla voce 08 03 17</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</si>
  <si>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</si>
  <si>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</si>
  <si>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</si>
  <si>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</si>
  <si>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</si>
  <si>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</si>
  <si>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</si>
  <si>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</si>
  <si>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</si>
  <si>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Componenti pericolosi rimossi da apparecchiature fuori uso</t>
  </si>
  <si>
    <t>Componenti rimossi da apparecchiature fuori uso, diversi da quelli di cui alla voce 16 02 15</t>
  </si>
  <si>
    <t>Batterie al piombo</t>
  </si>
  <si>
    <t>Batterie al nichel-cadmio</t>
  </si>
  <si>
    <t>Batterie alcaline (tranne 16 06 03)</t>
  </si>
  <si>
    <t>Raccolta e conferimento a smaltimento rifiuti</t>
  </si>
  <si>
    <t>Attività straordinarie - Raccolta e conferimento a smaltimento rifiuti speciali</t>
  </si>
  <si>
    <t>Presidio Tecnologico</t>
  </si>
  <si>
    <t>Attività straordinarie - Presidio Tecnicologico</t>
  </si>
  <si>
    <t>Attività ordinarie - Reception</t>
  </si>
  <si>
    <t>Reception</t>
  </si>
  <si>
    <t>Attività straordinarie - Reception</t>
  </si>
  <si>
    <t>Facchinaggio interno</t>
  </si>
  <si>
    <t>Attività ordinarie - Facchinaggio interno</t>
  </si>
  <si>
    <t>Attività straordinarie - Facchinaggio interno</t>
  </si>
  <si>
    <t>Attività straordinarie - Facchinaggio esterno/Trasloco</t>
  </si>
  <si>
    <t>Autocarro fino a 3,5 tonnellate (senza conducente)</t>
  </si>
  <si>
    <t>Autocarro fino a 5 tonnellate (senza conducente)</t>
  </si>
  <si>
    <t>Autocarro fino a 7,5 tonnellate (senza conducente)</t>
  </si>
  <si>
    <t>Autocarro fino a 11,5 tonnellate (senza conducente)</t>
  </si>
  <si>
    <t>Facchinaggio esterno/Trasloco</t>
  </si>
  <si>
    <t>Attività ordinarie - Facchinaggio esterno/Trasloco</t>
  </si>
  <si>
    <t>Lotto</t>
  </si>
  <si>
    <t>Massimale (€)</t>
  </si>
  <si>
    <t>INCIDENZA COSTI SU RICAVI</t>
  </si>
  <si>
    <t>Costi per prodotti di consumo</t>
  </si>
  <si>
    <t>ORD</t>
  </si>
  <si>
    <t>STR</t>
  </si>
  <si>
    <t>Presidio tecnologico</t>
  </si>
  <si>
    <t>Attività di base</t>
  </si>
  <si>
    <t>AB</t>
  </si>
  <si>
    <t>ARP</t>
  </si>
  <si>
    <t>ARNP</t>
  </si>
  <si>
    <t>PUL</t>
  </si>
  <si>
    <t>Mantenimento edile</t>
  </si>
  <si>
    <t>DIS</t>
  </si>
  <si>
    <t>SMA</t>
  </si>
  <si>
    <t>REC</t>
  </si>
  <si>
    <t>FAC</t>
  </si>
  <si>
    <t>TRA</t>
  </si>
  <si>
    <t>EDI</t>
  </si>
  <si>
    <t>Presidio pulizia</t>
  </si>
  <si>
    <t>Sezione PUL_AB - Attività di base - Pulizia</t>
  </si>
  <si>
    <t>Sezione PUL_ARP - Attività a Richiesta Programmabili - Pulizia</t>
  </si>
  <si>
    <t>Punti di raccolta rifiuti</t>
  </si>
  <si>
    <t>PP-48</t>
  </si>
  <si>
    <t>Sanificazione</t>
  </si>
  <si>
    <t>PP- da 49 a 62</t>
  </si>
  <si>
    <t>Prezzo base d'Asta
(€/mq sup. da trattare/intervento o €/p.to/intervento o €/h)</t>
  </si>
  <si>
    <t>Prezzo di aggiudicazione per attività remunerate in €/mq sup. da trattare/intervento o €/p.to/intervento o €/h/intervento</t>
  </si>
  <si>
    <t>Stima Quantità
(mq sup. da trattare per intervento, punti per intervento o monte ore annuale)</t>
  </si>
  <si>
    <t>Sezione PRP_ORD - Attività Ordinarie - Presidio Pulizia</t>
  </si>
  <si>
    <t>Contratto collettivo di riferimento</t>
  </si>
  <si>
    <t>Mansione</t>
  </si>
  <si>
    <t>Livello contrattuale</t>
  </si>
  <si>
    <t>2. COSTI</t>
  </si>
  <si>
    <t>1. RICAVI</t>
  </si>
  <si>
    <t>1. TOTALE RICAVI</t>
  </si>
  <si>
    <t>2. TOTALE COSTI</t>
  </si>
  <si>
    <t>TOTALI</t>
  </si>
  <si>
    <t>Sezione PRT_ORD - Attività Ordinarie - Presidio Tecnologico</t>
  </si>
  <si>
    <t>Sezione DIS_AB - Attività di Base - Derattizzazione e disinfestazione</t>
  </si>
  <si>
    <t>Sezione DIS_ARP - Attività a Richiesta Programmabili - Derattizzazione e disinfestazione</t>
  </si>
  <si>
    <t>Sezione GIA_ORD - Attività Ordinarie - Manutenzione del verde</t>
  </si>
  <si>
    <t>Sezione REC_ORD - Attività Ordinarie - Reception</t>
  </si>
  <si>
    <t>Servizi di governo</t>
  </si>
  <si>
    <t>Mantenimento edile aree interne</t>
  </si>
  <si>
    <t>Mantenimento edile aree esterne</t>
  </si>
  <si>
    <t>Stima Quantità
(mq sup. da mantenere)</t>
  </si>
  <si>
    <t>Attività ordinarie - Mantenimento edile</t>
  </si>
  <si>
    <t>Attività straordinarie - Mantenimento edile</t>
  </si>
  <si>
    <t>Mntenimento edile</t>
  </si>
  <si>
    <t>Verifica statica visiva e strumentale</t>
  </si>
  <si>
    <t>Sezione EDI_ORD - Attività Ordinarie - Mantenimento edile</t>
  </si>
  <si>
    <t>Sezione FAC_ORD - Attività Ordinarie - Facchinaggio interno</t>
  </si>
  <si>
    <t>Sezione TRA_ORD - Attività Ordinarie - Facchinaggio esterno / Traslochi</t>
  </si>
  <si>
    <t>Sezione SMA_ORD - Attività Ordinarie - Raccolta e conferimento a smaltimento rifiuti speciali</t>
  </si>
  <si>
    <t>inserire il valore annuo stimato dei kg per tipologia di rifiuto</t>
  </si>
  <si>
    <t>Resa 
(udm/h/addetto)</t>
  </si>
  <si>
    <t>Costo medio orario manodopera
(€/h/addetto)</t>
  </si>
  <si>
    <t>Costo medio orario  manodopera
(€/h/addetto)</t>
  </si>
  <si>
    <t>Sezione SG - Servizi di Governo</t>
  </si>
  <si>
    <t>Le celle bianche non vanno modificate</t>
  </si>
  <si>
    <t>PTEC-STR</t>
  </si>
  <si>
    <t>SRB-ORD1</t>
  </si>
  <si>
    <t>SRR-ORD1</t>
  </si>
  <si>
    <t>SRR-ORD2</t>
  </si>
  <si>
    <t>SRR-ORD3</t>
  </si>
  <si>
    <t>SRR-ORD4</t>
  </si>
  <si>
    <t>SRR-ORD5</t>
  </si>
  <si>
    <t>SRR-ORD6</t>
  </si>
  <si>
    <t>SRR-ORD7</t>
  </si>
  <si>
    <t>SRR-ORD8</t>
  </si>
  <si>
    <t>SRR-ORD9</t>
  </si>
  <si>
    <t>SRR-ORD10</t>
  </si>
  <si>
    <t>SRR-ORD11</t>
  </si>
  <si>
    <t>SRR-ORD12</t>
  </si>
  <si>
    <t>SRR-ORD13</t>
  </si>
  <si>
    <t>SRR-ORD14</t>
  </si>
  <si>
    <t>SRR-ORD15</t>
  </si>
  <si>
    <t>SRR-ORD16</t>
  </si>
  <si>
    <t>SRR-ORD17</t>
  </si>
  <si>
    <t>SRR-ORD18</t>
  </si>
  <si>
    <t>GIA-ORD1</t>
  </si>
  <si>
    <t>GIA-ORD2</t>
  </si>
  <si>
    <t>GIA-ORD3</t>
  </si>
  <si>
    <t>GIA-ORD4</t>
  </si>
  <si>
    <t>GIA-ORD5</t>
  </si>
  <si>
    <t>GIA-STR</t>
  </si>
  <si>
    <t>PPUL-STR</t>
  </si>
  <si>
    <t>ELV</t>
  </si>
  <si>
    <t>Manutenzione impianti elevatori</t>
  </si>
  <si>
    <t>Manutenzione ordinaria - Impianti Elevatori</t>
  </si>
  <si>
    <t>Codice prezzo/Codice attività</t>
  </si>
  <si>
    <t>Codice Prezzo</t>
  </si>
  <si>
    <t>Codice Attività</t>
  </si>
  <si>
    <t>ELV-ORD2</t>
  </si>
  <si>
    <t>ELV-ORD3</t>
  </si>
  <si>
    <t>ELV-ORD4</t>
  </si>
  <si>
    <t>Impianti</t>
  </si>
  <si>
    <t>Ascensori e montacarichi (fino a 5 fermate)</t>
  </si>
  <si>
    <t>Ascensori e montacarichi (da 6 a 10 fermate)</t>
  </si>
  <si>
    <t>Ascensori e montacarichi (oltre le 11 fermate)</t>
  </si>
  <si>
    <t>Montascale e servoscale</t>
  </si>
  <si>
    <t>Piattaforme elevatrici</t>
  </si>
  <si>
    <t>Scale mobili e marciapiedi mobili</t>
  </si>
  <si>
    <t>ascensore e montacarichi</t>
  </si>
  <si>
    <t>montascala o servoscala</t>
  </si>
  <si>
    <t>piattaforma elevatrice</t>
  </si>
  <si>
    <t>Prezzo base d'Asta
(€/Unità di Misura/anno)</t>
  </si>
  <si>
    <t>Prezzo di aggiudicazione attività remunerate in 
€/Unità di Misura/anno</t>
  </si>
  <si>
    <t>Stima Quantità  
(ascensori, montacarichi, montascala, servoscala, ecc.)</t>
  </si>
  <si>
    <t>ELV-INT2</t>
  </si>
  <si>
    <t>ELV-INT3</t>
  </si>
  <si>
    <t>ELV-INT4</t>
  </si>
  <si>
    <t>Manutenzione preventiva atta a verificare il regolare funzionamento dei dispositivi meccanici, idraulici ed elettrici, a verificare lo stato di conservazione delle funi e delle catene, operazioni normali di pulizia e di lubrificazione delle parti</t>
  </si>
  <si>
    <t>Manutenzione preventiva atta a verificare il buono stato di conservazione di tutte le parti dell'impianto, con particolare riguardo alle catene ed agli organi della trasmissione</t>
  </si>
  <si>
    <t>Manutenzione straordinaria - Impianti Elevatori</t>
  </si>
  <si>
    <t>ELV-STR</t>
  </si>
  <si>
    <t>da DNP-1 a DNP-6</t>
  </si>
  <si>
    <t>TRA-ORD1</t>
  </si>
  <si>
    <t>TRA-ORD2</t>
  </si>
  <si>
    <t>TRA-ORD3</t>
  </si>
  <si>
    <t>TRA-ORD4</t>
  </si>
  <si>
    <t>TRA-ORD5</t>
  </si>
  <si>
    <t>Sezione FM_STR - Attività Straordinarie</t>
  </si>
  <si>
    <t>Stima ricavi contrattuali
(€)</t>
  </si>
  <si>
    <t>ELV-ORD1.1</t>
  </si>
  <si>
    <t>ELV-ORD1.2</t>
  </si>
  <si>
    <t>ELV-ORD1.3</t>
  </si>
  <si>
    <t>ELV-INT1.1</t>
  </si>
  <si>
    <t>ELV-INT1.2</t>
  </si>
  <si>
    <t>ELV-INT1.3</t>
  </si>
  <si>
    <t>PTEC-ORD1</t>
  </si>
  <si>
    <t>PTEC-ORD2</t>
  </si>
  <si>
    <t>PTEC-ORD3</t>
  </si>
  <si>
    <t>Operaio comune</t>
  </si>
  <si>
    <t>Operaio qualificato</t>
  </si>
  <si>
    <t>Operaio specializzato</t>
  </si>
  <si>
    <t>Prezzo base d'Asta
(€/h/addetto)</t>
  </si>
  <si>
    <t>Prezzo di aggiudicazione (€/h/addetto)</t>
  </si>
  <si>
    <t>PPUL-ORD1</t>
  </si>
  <si>
    <t>PPUL-ORD2</t>
  </si>
  <si>
    <t>PPUL-ORD3</t>
  </si>
  <si>
    <t>REC-ORD1</t>
  </si>
  <si>
    <t>REC-ORD2</t>
  </si>
  <si>
    <t>REC-ORD3</t>
  </si>
  <si>
    <t>TRA-ORD6</t>
  </si>
  <si>
    <t>TRA-ORD7</t>
  </si>
  <si>
    <t>Frequenza/ numero di interventi annui</t>
  </si>
  <si>
    <t>Sezione ELV_ORD - Attività Ordinarie - Manutenzione impianti elevatori</t>
  </si>
  <si>
    <t>PTEC</t>
  </si>
  <si>
    <t>PPUL</t>
  </si>
  <si>
    <t>Attività remunerate in €/ora eseguita con Operaio comune</t>
  </si>
  <si>
    <t>Attività remunerate in €/ora eseguita con Operaio qualificato</t>
  </si>
  <si>
    <t>Attività remunerate in €/ora eseguita con Operaio specializzato</t>
  </si>
  <si>
    <t>Manutenzione ordinaria - Impianti di Climatizzazione (raffrescamento e riscaldamento)</t>
  </si>
  <si>
    <t>RAF-ORD1</t>
  </si>
  <si>
    <t>Depuratori d'aria e deumidificatori</t>
  </si>
  <si>
    <t>RAF-ORD2</t>
  </si>
  <si>
    <t>Torri evaporative e condensatori evaporativi</t>
  </si>
  <si>
    <t>CLI.ORD1.1</t>
  </si>
  <si>
    <t>Scambiatori di calore (piastre e fascio tubiero) fino a 200 kW</t>
  </si>
  <si>
    <t>CLI.ORD1.2</t>
  </si>
  <si>
    <t>Scambiatori di calore (piastre e fascio tubiero) da 201 kW a 1000 kW</t>
  </si>
  <si>
    <t>CLI.ORD1.3</t>
  </si>
  <si>
    <t>Scambiatori di calore (piastre e fascio tubiero) superiore a 1000kW</t>
  </si>
  <si>
    <t>CLI.ORD2</t>
  </si>
  <si>
    <t>Distribuzione impianti per la climatizzazione</t>
  </si>
  <si>
    <t>CLI.ORD3</t>
  </si>
  <si>
    <t>Unità a prevalente scambio termico convettivo naturale</t>
  </si>
  <si>
    <t>CLI.ORD4</t>
  </si>
  <si>
    <t>Unità a prevalente scambio termico convettivo forzata</t>
  </si>
  <si>
    <t>CLI.ORD5</t>
  </si>
  <si>
    <t>CLI.ORD6</t>
  </si>
  <si>
    <t>Gruppo frigorifero/Pompa di calore con compressore a vite</t>
  </si>
  <si>
    <t>CLI.ORD7</t>
  </si>
  <si>
    <t>Gruppo frigorifero/Pompa di calore centrifugo</t>
  </si>
  <si>
    <t>CLI.ORD8</t>
  </si>
  <si>
    <t>Gruppo frigorifero/Pompa di calore ad assorbimento</t>
  </si>
  <si>
    <t>CLI.ORD9</t>
  </si>
  <si>
    <t>Impianto Solar Cooling</t>
  </si>
  <si>
    <t>CLI.ORD10</t>
  </si>
  <si>
    <t>Unità di Trattamento Aria (U.T.A.)</t>
  </si>
  <si>
    <t>RIS-ORD1.1</t>
  </si>
  <si>
    <t>Generatori di calore fino a 35 kW</t>
  </si>
  <si>
    <t>RIS-ORD1.2</t>
  </si>
  <si>
    <t>Generatori di calore da 35 a 116 kW</t>
  </si>
  <si>
    <t>RIS-ORD1.3</t>
  </si>
  <si>
    <t>Generatori di calore da 116 a 350 kW</t>
  </si>
  <si>
    <t>RIS-ORD1.4</t>
  </si>
  <si>
    <t>Generatori di calore da 350 a 1162 kW</t>
  </si>
  <si>
    <t>RIS-ORD1.5</t>
  </si>
  <si>
    <t>Generatori di calore oltre i 1162 kW</t>
  </si>
  <si>
    <t>RIS-ORD1.6</t>
  </si>
  <si>
    <t>Extraprezzo per generatori di calore olio diatermico</t>
  </si>
  <si>
    <t>RIS-ORD2</t>
  </si>
  <si>
    <t>Serbatoi per combustibile liquido</t>
  </si>
  <si>
    <t>RIS-ORD3</t>
  </si>
  <si>
    <t>Bruciatori</t>
  </si>
  <si>
    <t>RIS-ORD4</t>
  </si>
  <si>
    <t>Impianti di trattamento dell'acqua</t>
  </si>
  <si>
    <t>RIS-ORD5.1</t>
  </si>
  <si>
    <t>Cogeneratore fino a 115 kWt</t>
  </si>
  <si>
    <t>RIS-ORD5.2</t>
  </si>
  <si>
    <t>Cogeneratore da 115 a 500 kWt</t>
  </si>
  <si>
    <t>RIS-ORD5.3</t>
  </si>
  <si>
    <t>Cogeneratore oltre 500 kWt</t>
  </si>
  <si>
    <t>RIS-ORD6</t>
  </si>
  <si>
    <t>Unità a prevalente scambio termico radiativo</t>
  </si>
  <si>
    <t>Manutenzione dei Depuratori d'aria e deumidificatori comprensivo di tutti gli accessori determinato sulla base del numero di elementi</t>
  </si>
  <si>
    <t>Manutenzione dell'impianto comprensivo di tutti gli accessori determinato sulla base del numero di Torri evaporative/Condensatori evaporativi</t>
  </si>
  <si>
    <t>Manutenzione dell'impianto comprensivo di tutti gli accessori determinato sulla base della superficie lorda dell'immobile</t>
  </si>
  <si>
    <t>Manutenzione delle Unità a prevalente scambio termico convettivo naturale comprensivo di tutti gli accessori determinato sulla base del numero di terminali</t>
  </si>
  <si>
    <t>Manutenzione delle Unità a prevalente scambio termico convettivo forzata comprensivo di tutti gli accessori determinato sulla base del numero di terminali</t>
  </si>
  <si>
    <t>Manutenzione delle Unità autonome comprensivo di tutti gli accessori determinato sulla base del numero di unità interne</t>
  </si>
  <si>
    <t>Manutenzione dell'impianto comprensivo di tutti gli accessori determinato sulla base del numero di Gruppo frigorifero/Pompa di calore con compressore a vite</t>
  </si>
  <si>
    <t>Manutenzione dell'impianto comprensivo di tutti gli accessori determinato sulla base del numero di Gruppo frigorifero/Pompa di calore centrifugo</t>
  </si>
  <si>
    <t>Manutenzione dell'impianto comprensivo di tutti gli accessori determinato sulla base del numero di Gruppo frigorifero/Pompa di calore ad assorbimento</t>
  </si>
  <si>
    <t>Manutenzione dell'impianto comprensivo di tutti gli accessori determinato sulla base del numero di Unità</t>
  </si>
  <si>
    <t>Manutenzione dell'impianto comprensivo di tutti gli accessori determinato sulla base del numero di serbatoi</t>
  </si>
  <si>
    <t>Manutenzione dell'impianto comprensivo di tutti gli accessori determinato sulla base del numero degli impianti di trattametno dell'acqua</t>
  </si>
  <si>
    <t>Manutenzione delle Unità a prevalente scambio termico radiativo comprensivo di tutti gli accessori determinato sulla base della superficie netta servita riscaldata</t>
  </si>
  <si>
    <t>RIS-ORD7</t>
  </si>
  <si>
    <t>Impianto solare termico per ACS e riscaldamento</t>
  </si>
  <si>
    <t>CLI.AP.08-05</t>
  </si>
  <si>
    <t>CLI.AP.08-01</t>
  </si>
  <si>
    <t>CLI.AP.08-02</t>
  </si>
  <si>
    <t>CLI.AP.08-04</t>
  </si>
  <si>
    <t>CLI.AP.02-02</t>
  </si>
  <si>
    <t>CLI.AP.09-01
CLI.AP.09-02
CLI.AP.09-03</t>
  </si>
  <si>
    <t>CLI.AP.08-03</t>
  </si>
  <si>
    <t>Stima Quantità  
(unità, mq, gruppo frigo, ecc.)</t>
  </si>
  <si>
    <t>Manutenzione impianti climatizzazione (raffrescamento e riscaldamento)</t>
  </si>
  <si>
    <t>CLI-STR</t>
  </si>
  <si>
    <t>CLI</t>
  </si>
  <si>
    <t>Sezione CLI_ORD - Attività Ordinarie - Manutenzione impianti di climatizzazione (raffrescamento e riscaldamento)</t>
  </si>
  <si>
    <t>ELT</t>
  </si>
  <si>
    <t>Manutenzione impianti elettrici</t>
  </si>
  <si>
    <t>Manutenzione ordinaria - Impianti Elettrici</t>
  </si>
  <si>
    <t>Sezione ELT_ORD - Attività Ordinarie - Manutenzione impianti elettrici</t>
  </si>
  <si>
    <t>ELT-ORD1</t>
  </si>
  <si>
    <t>ELT-ORD2</t>
  </si>
  <si>
    <t>ELT-ORD4.1</t>
  </si>
  <si>
    <t>Gruppi di continuità fino a 10 kVA</t>
  </si>
  <si>
    <t>ELT-ORD4.2</t>
  </si>
  <si>
    <t>Gruppi di continuità da 11 kVA a 60 kVA</t>
  </si>
  <si>
    <t>ELT-ORD4.3</t>
  </si>
  <si>
    <t>Gruppi di continuità da 61 kVA a 100 kVA</t>
  </si>
  <si>
    <t>ELT-ORD4.4</t>
  </si>
  <si>
    <t>Gruppi di continuità da 101 kVA a 160 kVA</t>
  </si>
  <si>
    <t>Gruppi di continuità  oltre i 160 kVA</t>
  </si>
  <si>
    <t>ELT-ORD6</t>
  </si>
  <si>
    <t>Impianto di terra</t>
  </si>
  <si>
    <t>ELT-ORD7</t>
  </si>
  <si>
    <t>ELT-ORD8</t>
  </si>
  <si>
    <t>Impianto di illuminazione esterna</t>
  </si>
  <si>
    <t>ELT-ORD9</t>
  </si>
  <si>
    <t>Impianto fotovoltaico</t>
  </si>
  <si>
    <t>Manutenzione dell'Impianto di terra comprensivo di tutti gli accessori determinato sulla base della superficie lorda dell'immobile</t>
  </si>
  <si>
    <t>ELT.AP.05-01
ELT.AP.05-02
ELT.AP.05-03</t>
  </si>
  <si>
    <t>Manutenzione dell'Impianto di illuminazione esterna e di tutti gli accessori determinato sulla base del numero di pali</t>
  </si>
  <si>
    <t>Manutenzione dell'Impianto fotovoltaico e di tutti gli accessori determinato sulla base della superficie dei pannelli</t>
  </si>
  <si>
    <t>ELT-STR</t>
  </si>
  <si>
    <t>Manutenzione straordinaria - Impianti Elettrici</t>
  </si>
  <si>
    <t>FM</t>
  </si>
  <si>
    <t>Tutti i servizi di facility management su indicati</t>
  </si>
  <si>
    <t>Manutenzione ordinaria - Impianti Idrico Sanitari</t>
  </si>
  <si>
    <t>IDR-ORD1</t>
  </si>
  <si>
    <t>Centrali idriche</t>
  </si>
  <si>
    <t>IDR-ORD2</t>
  </si>
  <si>
    <t>Impianto di adduzione e distribuzione idrico sanitaria</t>
  </si>
  <si>
    <t>IDR-ORD3</t>
  </si>
  <si>
    <t>Impianto di trattamento delle acque</t>
  </si>
  <si>
    <t>IDR-ORD4</t>
  </si>
  <si>
    <t>Sistemi autonomi di produzione acqua calda sanitaria</t>
  </si>
  <si>
    <t>IDR-ORD5</t>
  </si>
  <si>
    <t>Impianto solare termico per ACS</t>
  </si>
  <si>
    <t>IDR-ORD6</t>
  </si>
  <si>
    <t>IDR-ORD7</t>
  </si>
  <si>
    <t>Impianto di smaltimento acque reflue</t>
  </si>
  <si>
    <t>IDR-ORD8</t>
  </si>
  <si>
    <t>Impianto di irrigazione automatico esterno</t>
  </si>
  <si>
    <t>Manutenzione delle Centrali idriche, comprensiva di tutti gli apparati e accessori, determinato sulla base del numero delle centrali</t>
  </si>
  <si>
    <t>Manutenzione Impianto di adduzione e distribuzione idrico sanitaria, determinato sulla base della superficie lorda dell'immobile</t>
  </si>
  <si>
    <t>Manutenzione Impianto di trattamento delle acque, determinato sulla base del numero di impianti</t>
  </si>
  <si>
    <t>Manutenzione Sistemi autonomi di produzione acqua calda sanitaria, determinato sulla base del numero di generatori di ACS</t>
  </si>
  <si>
    <t>Manutenzione Utenze terminali e accessori, determinato sulla base della superficie netta delle Aree Omogenee servite (Area tipo 3 – Servizi igienici; Area tipo 7 – Cucine)</t>
  </si>
  <si>
    <t>Manutenzione Impianto di smaltimento acque reflue, determinato sulla base del numero di impianti di sollevamento</t>
  </si>
  <si>
    <t>Manutenzione Impianto di irrigazione automatico esterno, determinato sulla base della superficie netta irrigata</t>
  </si>
  <si>
    <t>IDR.AP.06-01
IDR.AP.06-02
IDR.AP.06-03
IDR.AP.06-04</t>
  </si>
  <si>
    <t>IDR.AP.04-06</t>
  </si>
  <si>
    <t>IDR.AP.04-01 
IDR.AP.04-02
IDR.AP.04-03
IDR.AP.04-04
IDR.AP.04-05</t>
  </si>
  <si>
    <t>IDR.AP.03-01 
IDR.AP.03-02
IDR.AP.03-03</t>
  </si>
  <si>
    <t>IDR.AP.02-01 
IDR.AP.02-02
IDR.AP.02-03
IDR.AP.02-04
IDR.AP.02-05</t>
  </si>
  <si>
    <t>IDR</t>
  </si>
  <si>
    <t>Manutenzione impianti idrico sanitari</t>
  </si>
  <si>
    <t>Sezione IDR_ORD - Attività Ordinarie - Manutenzione impianti idrico sanitari</t>
  </si>
  <si>
    <t>Stima Quantità  
(centrale, mq, ecc.)</t>
  </si>
  <si>
    <t>IDR-STR</t>
  </si>
  <si>
    <t>Manutenzione straordinaria - Impianti Idrico Sanitari</t>
  </si>
  <si>
    <t>Manutenzione straordinaria - Impianti di Climatizzazione (raffrescamento e riscaldamento)</t>
  </si>
  <si>
    <t>Codice ribasso offerto</t>
  </si>
  <si>
    <t>RAF</t>
  </si>
  <si>
    <t>RIS</t>
  </si>
  <si>
    <t>PRT</t>
  </si>
  <si>
    <t>PUL1</t>
  </si>
  <si>
    <t>PUL2</t>
  </si>
  <si>
    <t>PUL3</t>
  </si>
  <si>
    <t>PUL4</t>
  </si>
  <si>
    <t>PUL5</t>
  </si>
  <si>
    <t>PUL6</t>
  </si>
  <si>
    <t>PUL7</t>
  </si>
  <si>
    <t>PUL8</t>
  </si>
  <si>
    <t>PRP</t>
  </si>
  <si>
    <t>DIS1</t>
  </si>
  <si>
    <t>Attività di Base - Derattizzazione e disinfestazione</t>
  </si>
  <si>
    <t>DIS2</t>
  </si>
  <si>
    <t>SMA1</t>
  </si>
  <si>
    <t>GIA1</t>
  </si>
  <si>
    <t xml:space="preserve"> Codice ribasso offerto</t>
  </si>
  <si>
    <t>TRA1</t>
  </si>
  <si>
    <t>TRA2</t>
  </si>
  <si>
    <t>MED1</t>
  </si>
  <si>
    <t>Tempo esecuzione attività
(H/anno)</t>
  </si>
  <si>
    <t>2. Istruzioni per la compilazione fogli servizi</t>
  </si>
  <si>
    <t>3. Istruzioni per la compilazione foglio di riepilogo</t>
  </si>
  <si>
    <t>Attivazione di almeno 8 servizi operativi (rif. par. 5.6 del Capitolato Tecnico) - Riduzione ricavi per sconto aggiuntivo  (1,5%)</t>
  </si>
  <si>
    <t>ELT-ORD3</t>
  </si>
  <si>
    <t>Impianti di utenza per le connessioni di Media Tensione (MT)</t>
  </si>
  <si>
    <t>Impianti di utenza per le connessioni in Bassa Tensione (BT)</t>
  </si>
  <si>
    <t>Distribuzione elettrica secondaria</t>
  </si>
  <si>
    <t>Manutenzione Impianti di utenza per immobili connessi in Media Tensione (MT), comprensiva di tutte le apparecchiature, determinato sulla base del numero di punti di connessione alla rete MT</t>
  </si>
  <si>
    <t>Manutenzione Impianti di utenza per immobili connessi in Bassa Tensione (MT), comprensiva di tutte le apparecchiature, determinato sulla base del numero di punti di connessione alla rete BT</t>
  </si>
  <si>
    <t>Manutenzione dell'impianto di distribuzione elettrica secondaria (con esclusione delle sole voci remunerate con specifici canoni) determinato sulla base della superficie lorda dell'immobile</t>
  </si>
  <si>
    <t>ELT.AP.01-01
ELT.AP.01-02
ELT.AP.01-03
ELT.AP.01-04
ELT.AP.01-05
ELT.AP.01-06</t>
  </si>
  <si>
    <t>ELT.AP.01-06
ELT.AP.01-07</t>
  </si>
  <si>
    <t>ELT.AP.02-01
ELT.AP.02-02
ELT.AP.02-03
ELT.AP.07-01
ELT.AP.07-02</t>
  </si>
  <si>
    <t>Manutenzione dei Gruppi elettrogeni, comprensiva di tutte le apparecchiature, determinato sulla base del numero di Gruppi elettrogeni presenti per taglia di potenza (valore di targa in kVA)</t>
  </si>
  <si>
    <t>ELT-ORD5.1</t>
  </si>
  <si>
    <t>ELT-ORD5.2</t>
  </si>
  <si>
    <t>ELT-ORD5.3</t>
  </si>
  <si>
    <t>ELT-ORD5.4</t>
  </si>
  <si>
    <t>ELT-ORD5.5</t>
  </si>
  <si>
    <t>Manutenzione dei Gruppi di continuità comprensiva di tutte le apparecchiature, determinato sulla base del numero di Gruppi di continuità presenti per taglia di potenza  (valore di targa in kVA)</t>
  </si>
  <si>
    <t>ELT.AP.06-01
ELT.AP.06-02
ELT.AP.06-03
ELT.AP.06-04</t>
  </si>
  <si>
    <t>ELT.AP.08-01
ELT.AP.08-02
ELT.AP.08-03
ELT.AP.08-04</t>
  </si>
  <si>
    <t>ELT.AP.09-01 
ELT.AP.09-02
ELT.AP.09-03
ELT.AP.09-04
ELT.AP.09-05
ELT.AP.09-06
ELT.AP.09-07
ELT.AP.09-08</t>
  </si>
  <si>
    <t>CLI.AP.01-05
CLI.AP.02-10</t>
  </si>
  <si>
    <t>CLI.AP.02-06</t>
  </si>
  <si>
    <t>CLI.AP.01-03
CLI.AP.01-05
CLI.AP.02-07</t>
  </si>
  <si>
    <t>CLI.AP.01-03
CLI.AP.01-05
CLI.AP.02-08</t>
  </si>
  <si>
    <t>CLI.AP.01-03
CLI.AP.01-05
CLI.AP.02-09</t>
  </si>
  <si>
    <t>CLI.AP.02-12</t>
  </si>
  <si>
    <t>Manutenzione dell'impianto comprensivo di tutti gli accessori determinato sulla base della superficie totale dei pannelli come da schede produttore</t>
  </si>
  <si>
    <t>CLI.AP.01-04
CLI.AP.01-05
CLI.AP.04-01
CLI.AP.04-02
CLI.AP.04-03
CLI.AP.04-04
CLI.AP.04-05
CLI.AP.04-06</t>
  </si>
  <si>
    <t>CLI.AP.01-01
CLI.AP.01-05
CLI.AP.02-01
CLI.AP.02-03
CLI.AP.02-04</t>
  </si>
  <si>
    <t>Manutenzione delle centrali termiche, comprensiva di tutte le apparecchiature, determinato sulla base del numero dei Generatori di calore presenti per taglia di potenza (valori di targa in kW)</t>
  </si>
  <si>
    <t>CLI.AP.02-05</t>
  </si>
  <si>
    <t>CLI.AP.01-02
CLI.AP.01-05
CLI.AP.02-03
CLI.AP.02-04
CLI.AP.03-01
CLI.AP.03-02
CLI.AP.03-03
CLI.AP.03-04
CLI.AP.03-05
CLI.AP.03-06</t>
  </si>
  <si>
    <t>CLI.AP.02-11</t>
  </si>
  <si>
    <t>ANT</t>
  </si>
  <si>
    <t>ANT-ORD1.1</t>
  </si>
  <si>
    <t>ANT-ORD1.2</t>
  </si>
  <si>
    <t>ANT-ORD2</t>
  </si>
  <si>
    <t>ANT-ORD3</t>
  </si>
  <si>
    <t>ANT-ORD4.1</t>
  </si>
  <si>
    <t>ANT-ORD4.2</t>
  </si>
  <si>
    <t>ANT-ORD4.3</t>
  </si>
  <si>
    <t>ANT-ORD5.1</t>
  </si>
  <si>
    <t>ANT-ORD5.2</t>
  </si>
  <si>
    <t>ANT-ORD6.1</t>
  </si>
  <si>
    <t>ANT-ORD6.2</t>
  </si>
  <si>
    <t>ANT-ORD7.1</t>
  </si>
  <si>
    <t>ANT-ORD7.2</t>
  </si>
  <si>
    <t>ANT-ORD8.1</t>
  </si>
  <si>
    <t>ANT-ORD8.2</t>
  </si>
  <si>
    <t>ANT-ORD9.1</t>
  </si>
  <si>
    <t>ANT-ORD9.2</t>
  </si>
  <si>
    <t>ANT-ORD10.1</t>
  </si>
  <si>
    <t>ANT-ORD10.2</t>
  </si>
  <si>
    <t>ANT-ORD11.1</t>
  </si>
  <si>
    <t>ANT-ORD11.2</t>
  </si>
  <si>
    <t>ANT-ORD12.1</t>
  </si>
  <si>
    <t>ANT-ORD12.2</t>
  </si>
  <si>
    <t>ANT-ORD13.1</t>
  </si>
  <si>
    <t>ANT-ORD13.2</t>
  </si>
  <si>
    <t>ANT-ORD14.1</t>
  </si>
  <si>
    <t>ANT-ORD14.2</t>
  </si>
  <si>
    <t>ANT-ORD15</t>
  </si>
  <si>
    <t>ANT-ORD16</t>
  </si>
  <si>
    <t>ANT-ORD17</t>
  </si>
  <si>
    <t>ANT-ORD18</t>
  </si>
  <si>
    <t>ANT-ORD19</t>
  </si>
  <si>
    <t>ANT-ORD20</t>
  </si>
  <si>
    <t>ANT-ORD21</t>
  </si>
  <si>
    <t>ANT-ORD22.1</t>
  </si>
  <si>
    <t>ANT-ORD22.2</t>
  </si>
  <si>
    <t>ANT-ORD23.1</t>
  </si>
  <si>
    <t>ANT-ORD23.2</t>
  </si>
  <si>
    <t>ANT-ORD24</t>
  </si>
  <si>
    <t>ANT-ORD25</t>
  </si>
  <si>
    <t>ANT-ORD26.1</t>
  </si>
  <si>
    <t>ANT-ORD26.2</t>
  </si>
  <si>
    <t>ANT-ORD26.3</t>
  </si>
  <si>
    <t>Gruppi di pompaggio</t>
  </si>
  <si>
    <t>Serbatoi di accumulo</t>
  </si>
  <si>
    <t>Sistemi fissi automatici ad estinguenti ad acqua - Sprinkler</t>
  </si>
  <si>
    <t>Sistemi fissi automatici ad estinguenti gassosi</t>
  </si>
  <si>
    <t>Idranti a muro</t>
  </si>
  <si>
    <t>Naspi antincendio</t>
  </si>
  <si>
    <t>Idranti soprasuolo e sottosuolo</t>
  </si>
  <si>
    <t>Attacchi autopompa VVF</t>
  </si>
  <si>
    <t>Estintori a polvere portatili - Controllo</t>
  </si>
  <si>
    <t>Estintori a polvere carrellati - Controllo</t>
  </si>
  <si>
    <t>Estintori a base d'acqua o schiuma portatili - Controllo</t>
  </si>
  <si>
    <t>Estintori a base d'acqua o schiuma carrellati - Controllo</t>
  </si>
  <si>
    <t>Estintori a biossido di carbonio portatili- Controllo</t>
  </si>
  <si>
    <t>Estintori a biossido di carbonio carrellati - Controllo</t>
  </si>
  <si>
    <t>Centrale di controllo e segnalazione</t>
  </si>
  <si>
    <t>Sistemi fissi automatici di rivelazione d’incendio</t>
  </si>
  <si>
    <t>Sistemi fissi automatici di rivelazione di gas</t>
  </si>
  <si>
    <t>Sistemi di segnalazione d’allarme e di diffusione sonora</t>
  </si>
  <si>
    <t>Sistemi di evacuazione fumo e calore (SENFC e SEFFC)</t>
  </si>
  <si>
    <t>Infissi motorizzati</t>
  </si>
  <si>
    <t>Sistemi di pressurizzazione d'aria</t>
  </si>
  <si>
    <t>Porte tagliafuoco e lungo le vie di esodo (1 o 2 ante)</t>
  </si>
  <si>
    <t>Portoni tagliafuoco e lungo le vie di esodo (scorrevoli o girevoli)</t>
  </si>
  <si>
    <t>Sistemi fissi di compartimentazione</t>
  </si>
  <si>
    <t>Impianto di illuminazione di emergenza</t>
  </si>
  <si>
    <t>Armadio DPI - Attività a rischio Basso</t>
  </si>
  <si>
    <t>Armadio DPI - Attività a rischio Medio</t>
  </si>
  <si>
    <t>Armadio DPI - Attività a rischio Alto</t>
  </si>
  <si>
    <t>ANT.AP.01-01</t>
  </si>
  <si>
    <t>Manutenzione dei Gruppi di pompaggio a servizio di un sistema fisso di spegnimento (controllo periodico settimanale, mensile, trimestrale, semestrale, annuale e triennale), determinato sulla base del numero dei Gruppi di pompaggio (indipendentemente dal numero di pompe)</t>
  </si>
  <si>
    <t>Manutenzione dei Gruppi di pompaggio a servizio di un sistema fisso di spegnimento (controllo periodico trimestrale, semestrale, annuale e triennale), determinato sulla base del numero dei Gruppi di pompaggio (indipendentemente dal numero di pompe)</t>
  </si>
  <si>
    <t>Manutenzione dei Serbatoi di accumulo a servizio di un sistema fisso di spegnimento (controllo periodico trimestrale, annuale e triennale), determinato sulla base del numero dei serbatoi di accumulo</t>
  </si>
  <si>
    <t>Manutenzione della rete di distribuzione e degli ugelli di erogazione dei sistemi Sprinkler, determinato sulla base del numero degli ugelli di erogazione</t>
  </si>
  <si>
    <t>Manutenzione dei Sistemi ad estinguenti gassosi (sorveglianza mensile e controllo periodico semestrale), determinati sulla base del numero di bombole</t>
  </si>
  <si>
    <t>Manutenzione dei Sistemi ad estinguenti gassosi (controllo periodico semestrale), determinati sulla base del numero di bombole</t>
  </si>
  <si>
    <t>Manutenzione della rete di distribuzione e degli ugelli di erogazione dei sistemi ad estinguenti gassosi, determinato sulla base del numero degli ugelli di erogazione</t>
  </si>
  <si>
    <t>Manutenzione degli Idranti a muro (sorveglianza mensile, controllo periodico semestrale e controllo funzionale annuale tubazioni), determinato sulla base del numero di idranti</t>
  </si>
  <si>
    <t>Manutenzione degli Idranti a muro (controllo periodico semestrale e controllo funzionale annuale tubazioni), determinato sulla base del numero di idranti</t>
  </si>
  <si>
    <t>Manutenzione dei Naspi antincendio (sorveglianza mensile, controllo periodico semestrale e controllo funzionale annuale tubazioni), determinato sulla base del numero di naspi</t>
  </si>
  <si>
    <t>Manutenzione dei Naspi antincendio (controllo periodico semestrale e controllo funzionale annuale tubazioni), determinato sulla base del numero di naspi</t>
  </si>
  <si>
    <t>Manutenzione degli Idranti soprasuolo e sottosuolo (sorveglianza mensile, controllo periodico semestrale e controllo funzionale annuale tubazioni), determinato sulla base del numero di idranti</t>
  </si>
  <si>
    <t>Manutenzione degli Idranti soprasuolo e sottosuolo (controllo periodico semestrale e controllo funzionale annuale tubazioni), determinato sulla base del numero di idranti</t>
  </si>
  <si>
    <t>Manutenzione degli Attacchi autopompa VVF (sorveglianza mensile, controllo periodico semestrale), determinato sulla base del numero di attacchi autopompa VVF</t>
  </si>
  <si>
    <t>Manutenzione degli Attacchi autopompa VVF (controllo periodico semestrale), determinato sulla base del numero di attacchi autopompa VVF</t>
  </si>
  <si>
    <t>Manutenzione degli Estintori a polvere portatili (sorveglianza mensile e controllo periodico semestrale), determinato sulla base del numero di Estintori</t>
  </si>
  <si>
    <t>Manutenzione degli Estintori a polvere portatili (controllo periodico semestrale), determinato sulla base del numero di Estintori</t>
  </si>
  <si>
    <t>Manutenzione degli Estintori a polvere carrellati  (sorveglianza mensile e controllo periodico semestrale), determinato sulla base del numero di Estintori</t>
  </si>
  <si>
    <t>Manutenzione degli Estintori a polvere carrellati (controllo periodico semestrale), determinato sulla base del numero di Estintori</t>
  </si>
  <si>
    <t>Manutenzione degli Estintori a base d'acqua o schiuma portatili (sorveglianza mensile e controllo periodico semestrale), determinato sulla base del numero di Estintori</t>
  </si>
  <si>
    <t>Manutenzione degli Estintori a base d'acqua o schiuma portatili (controllo periodico semestrale), determinato sulla base del numero di Estintori</t>
  </si>
  <si>
    <t>Manutenzione egli Estintori a base d'acqua o schiuma carrellati (sorveglianza mensile e controllo periodico semestrale), determinato sulla base del numero di Estintori</t>
  </si>
  <si>
    <t>Manutenzione egli Estintori a base d'acqua o schiuma carrellati (controllo periodico semestrale), determinato sulla base del numero di Estintori</t>
  </si>
  <si>
    <t>Manutenzione degli Estintori a biossido di carbonio portatili (sorveglianza mensile e controllo periodico semestrale), determinato sulla base del numero di Estintori</t>
  </si>
  <si>
    <t>Manutenzione degli Estintori a biossido di carbonio portatili (controllo periodico semestrale), determinato sulla base del numero di Estintori</t>
  </si>
  <si>
    <t>Manutenzione  degli Estintori a biossido di carbonio carrellati (sorveglianza mensile e controllo periodico semestrale), determinato sulla base del numero di Estintori</t>
  </si>
  <si>
    <t>Manutenzione  degli Estintori a biossido di carbonio carrellati (controllo periodico semestrale), determinato sulla base del numero di Estintori</t>
  </si>
  <si>
    <t>Manutenzione della Centrale di controllo e segnalazione, determinato sulla base del numero di centrali di controllo e segnalazione dell'impianto di rivelazione e di segnalazione allarme incendio</t>
  </si>
  <si>
    <t>Manutenzione dei Sistemi fissi automatici di rivelazione d’incendio, determinato sulla base del numero di rilevatori</t>
  </si>
  <si>
    <t>Manutenzione dei sistemi fissi automatici di rivelazione di gas, determinato sulla base del numero di rilevatori</t>
  </si>
  <si>
    <t>Manutenzione dei Sistemi di segnalazione d’allarme e di diffusione sonora, determinato sulla base della superfice lorda dell'immobile</t>
  </si>
  <si>
    <t xml:space="preserve">Manutenzione dei Sistemi di evacuazione di fumo e calore (SENFC e SEFFC), determinato sulla base del numero di evacuatori </t>
  </si>
  <si>
    <t>Manutenzione degli Infissi motorizzati, determinato sulla base del numero di infissi motorizzati</t>
  </si>
  <si>
    <t>Manutenzione dei Sistemi di pressurizzazione d'aria, determinato sulla base del numero di pressurizzatori</t>
  </si>
  <si>
    <t xml:space="preserve">Manutenzione delle Porte tagliafuoco e lungo le vie di esodo (sorveglianza mensile e controllo periodico semestrale), determinato sulla base del numero di porte </t>
  </si>
  <si>
    <t xml:space="preserve">Manutenzione delle Porte tagliafuoco e lungo le vie di esodo (controllo periodico semestrale), determinato sulla base del numero di porte </t>
  </si>
  <si>
    <t>Manutenzione dei Portoni tagliafuoco e lungo le vie di esodo (sorveglianza mensile e controllo periodico semestrale), determinato sulla base del numero di portoni</t>
  </si>
  <si>
    <t>Manutenzione dei Portoni tagliafuoco e lungo le vie di esodo (controllo periodico semestrale), determinato sulla base del numero di portoni</t>
  </si>
  <si>
    <t>Manutenzione di tutti Sistemi fissi di compartimentazione, determinato sulla base della superficie lorda dell'immobile</t>
  </si>
  <si>
    <t>Manutenzione dell'Impianto di illuminazione di emergenza, determinato sulla base della superficie lorda dell'immobile</t>
  </si>
  <si>
    <t>Manutenzione dell'armadio DPI - Attività a rischio Basso, determinato sulla base del numero di armadi</t>
  </si>
  <si>
    <t>Manutenzione dell'armadio DPI - Attività a rischio Medio, determinato sulla base del numero di armadi</t>
  </si>
  <si>
    <t>Manutenzione dell'armadio DPI - Attività a rischio Alto, determinato sulla base del numero di armadi</t>
  </si>
  <si>
    <t>ANT.AP.01-02</t>
  </si>
  <si>
    <t>ANT.AP.01-03</t>
  </si>
  <si>
    <t>ANT.AP.01-04</t>
  </si>
  <si>
    <t>ANT.AP.01–05
ANT.AP.01–08</t>
  </si>
  <si>
    <t>ANT.AP.01–06
ANT.AP.01–08</t>
  </si>
  <si>
    <t>ANT.AP.01–07
ANT.AP.01–08</t>
  </si>
  <si>
    <t>ANT.AP.01–09</t>
  </si>
  <si>
    <t>ANT.AP.02–01</t>
  </si>
  <si>
    <t>ANT.AP.02–02</t>
  </si>
  <si>
    <t>ANT.AP.02–03</t>
  </si>
  <si>
    <t>ANT.AP 03-01</t>
  </si>
  <si>
    <t>ANT.AP 03-02</t>
  </si>
  <si>
    <t>ANT.AP 03-03</t>
  </si>
  <si>
    <t>ANT.AP 03-04
ANT.AP 03-05
ANT.AP 03-06</t>
  </si>
  <si>
    <t>ANT.AP 04-01 
ANT.AP 04-02
ANT.AP 04-03
ANT.AP 04-04
ANT.AP 04-05
ANT.AP 04-06</t>
  </si>
  <si>
    <t>ANT.AP 04-07</t>
  </si>
  <si>
    <t>ANT.AP 04-08</t>
  </si>
  <si>
    <t>ANT.AP 05-01</t>
  </si>
  <si>
    <t>ANT.AP 05-02</t>
  </si>
  <si>
    <t>ANT.AP 05-03
ANT.AP 05-04
ANT.AP 05-05
ANT.AP 05-06
ANT.AP 05-07
ANT.AP 05-08</t>
  </si>
  <si>
    <t>ANT.AP 06-01
ANT.AP 06-02</t>
  </si>
  <si>
    <t>ANT.AP 07-01
ANT.AP 07-02
ANT.AP 07-03
ANT.AP 07-04
ANT.AP 07-05
ANT.AP 07-06
ANT.AP 07-07</t>
  </si>
  <si>
    <t>Stima Quantità  
(gruppi, naspi, idranti, ecc.)</t>
  </si>
  <si>
    <t>ANT-AGG1</t>
  </si>
  <si>
    <t xml:space="preserve">Sistemi fissi automatici ad estinguenti gassosi - Gruppo bombole - Revisione e collaudo </t>
  </si>
  <si>
    <t>ANT-AGG2</t>
  </si>
  <si>
    <t>Sistemi fissi automatici ad estinguenti gassosi - Door Fan integrity test</t>
  </si>
  <si>
    <t>ANT-AGG3</t>
  </si>
  <si>
    <t>Tubazioni - Collaudo periodico quinquennale</t>
  </si>
  <si>
    <t>ANT-AGG4</t>
  </si>
  <si>
    <t>Estintori a polvere portatili - Revisione</t>
  </si>
  <si>
    <t>ANT-AGG5</t>
  </si>
  <si>
    <t>Estintori a polvere carrellati - Revisione</t>
  </si>
  <si>
    <t>ANT-AGG6</t>
  </si>
  <si>
    <t>Estintori a base d'acqua o schiuma portatili - Revisione</t>
  </si>
  <si>
    <t>ANT-AGG7</t>
  </si>
  <si>
    <t>Estintori a base d'acqua o schiuma carrellati - Revisione</t>
  </si>
  <si>
    <t>ANT-AGG8</t>
  </si>
  <si>
    <t>Estintori a biossido di carbonio portatili - Revisione</t>
  </si>
  <si>
    <t>ANT-AGG9</t>
  </si>
  <si>
    <t>Estintori a biossido di carbonio carrellati - Revisione</t>
  </si>
  <si>
    <t>ANT-AGG10</t>
  </si>
  <si>
    <t>Estintori a polvere portatili - Collaudo</t>
  </si>
  <si>
    <t>ANT-AGG11</t>
  </si>
  <si>
    <t>Estintori a polvere carrellati - Collaudo</t>
  </si>
  <si>
    <t>ANT-AGG12</t>
  </si>
  <si>
    <t>Estintori a base d'acqua o schiuma portatili - Collaudo</t>
  </si>
  <si>
    <t>ANT-AGG13</t>
  </si>
  <si>
    <t>Estintori a base d'acqua o schiuma carrellati - Collaudo</t>
  </si>
  <si>
    <t>ANT-AGG14</t>
  </si>
  <si>
    <t>Estintori a biossido di carbonio portatili- Collaudo</t>
  </si>
  <si>
    <t>ANT-AGG15</t>
  </si>
  <si>
    <t>Estintori a biossido di carbonio carrellati - Collaudo</t>
  </si>
  <si>
    <t>ANT.AG-01</t>
  </si>
  <si>
    <t>ANT.AG-02</t>
  </si>
  <si>
    <t>ANT.AG-03</t>
  </si>
  <si>
    <t>ANT.AG-04</t>
  </si>
  <si>
    <t>ANT.AG-05</t>
  </si>
  <si>
    <t>ANT.AG-06</t>
  </si>
  <si>
    <t>ANT.AG-07</t>
  </si>
  <si>
    <t>ANT.AG-08</t>
  </si>
  <si>
    <t>ANT.AG-09</t>
  </si>
  <si>
    <t>Revisione e collaudo del gruppo bombole, comprensivo di sostituzione estinguente e sostituzione componentistica, determinato sulla base della capacità in litri delle bombole</t>
  </si>
  <si>
    <t>Prova di tenuta locali impianti ad estinguenti gassosi (Door Fan integrity test), determinato sula base del numero di locali protetti</t>
  </si>
  <si>
    <t xml:space="preserve">Collaudo periodico delle tubazioni flessibili e semirigide, determinato sulla base del numero di tubazioni di idranti e naspi </t>
  </si>
  <si>
    <t>Revisione degli Estintori a polvere portatili compresa la sostituzione dell'estinguente e della componentistica</t>
  </si>
  <si>
    <t>Revisione degli Estintori a polvere carrellati compresa la sostituzione dell'estinguente e della componentistica</t>
  </si>
  <si>
    <t>Revisione degli Estintori a base d'acqua o schiuma portatili compresa la sostituzione dell'estinguente e della componentistica</t>
  </si>
  <si>
    <t>Revisione degli Estintori a base d'acqua o schiuma carrellati compresa la sostituzione dell'estinguente e della componentistica</t>
  </si>
  <si>
    <t>Revisione degli Estintori a biossido di carbonio portatili compresa la sostituzione dell'estinguente e della componentistica</t>
  </si>
  <si>
    <t>Revisione degli Estintori a biossido di carbonio carrellati compresa la sostituzione dell'estinguente e della componentistica</t>
  </si>
  <si>
    <t>Collaudo degli Estintori a polvere portatili compresa la sostituzione dell'estinguente e della componentistica</t>
  </si>
  <si>
    <t>Collaudo degli Estintori a polvere carrellati compresa la sostituzione dell'estinguente e della componentistica</t>
  </si>
  <si>
    <t>Collaudo degli Estintori a base d'acqua o schiuma portatili compresa la sostituzione dell'estinguente e della componentistica</t>
  </si>
  <si>
    <t>Collaudo degli Estintori a base d'acqua o schiuma carrellati compresa la sostituzione dell'estinguente e della componentistica</t>
  </si>
  <si>
    <t>Collaudo degli Estintori a biossido di carbonio portatili compresa la sostituzione  dell'estinguente e della componentistica</t>
  </si>
  <si>
    <t>Collaudo degli Estintori a biossido di carbonio carrellati compresa la sostituzione dell'estinguente e della componentistica</t>
  </si>
  <si>
    <t>Manutenzione impianti antincendio</t>
  </si>
  <si>
    <t>Manutenzione impianti speciali</t>
  </si>
  <si>
    <t>ANT-STR</t>
  </si>
  <si>
    <t>SPE-STR</t>
  </si>
  <si>
    <t>Manutenzione straordinaria - Impianti Antincendio</t>
  </si>
  <si>
    <t>Manutenzione straordinaria - Impianti Speciali</t>
  </si>
  <si>
    <t>Manutenzione ordinaria - Impianti Antincendio</t>
  </si>
  <si>
    <t>Manutenzione ordinaria - Impianti Speciali</t>
  </si>
  <si>
    <t>SPE-ORD1</t>
  </si>
  <si>
    <t>Impianto antintrusione</t>
  </si>
  <si>
    <t>SPE-ORD2</t>
  </si>
  <si>
    <t>Accessi</t>
  </si>
  <si>
    <t>SPE-ORD3</t>
  </si>
  <si>
    <t>Varchi pedonali</t>
  </si>
  <si>
    <t>SPE-ORD4</t>
  </si>
  <si>
    <t>Metal detector</t>
  </si>
  <si>
    <t>SPE-ORD5</t>
  </si>
  <si>
    <t>Accessi pedonali esterni e/o interni motorizzati</t>
  </si>
  <si>
    <t>SPE-ORD6</t>
  </si>
  <si>
    <t>Passi carrabili motorizzati</t>
  </si>
  <si>
    <t>SPE-ORD7</t>
  </si>
  <si>
    <t>Dissuasori mobili a scomparsa</t>
  </si>
  <si>
    <t>SPE-ORD8</t>
  </si>
  <si>
    <t>Impianto di videosorveglianza</t>
  </si>
  <si>
    <t>SPE-ORD9</t>
  </si>
  <si>
    <t>Impianto interfonico e diffusione sonora</t>
  </si>
  <si>
    <t>SPE-ORD10</t>
  </si>
  <si>
    <t>Impianto di trasmissione dati</t>
  </si>
  <si>
    <t>SPE-ORD11</t>
  </si>
  <si>
    <t>Impianto telefonico e videocitofonico</t>
  </si>
  <si>
    <t>SPE-ORD12</t>
  </si>
  <si>
    <t>Impianto di ricezione segnali</t>
  </si>
  <si>
    <t>SPE.AP.01-01 
SPE.AP.01-02
SPE.AP.01-03
SPE.AP.01-04
SPE.AP.01-05
SPE.AP.01-06
SPE.AP.01-07</t>
  </si>
  <si>
    <t>SPE.AP.02-01
SPE.AP.02-02
SPE.AP.02-03
SPE.AP.02-04
SPE.AP.02-05</t>
  </si>
  <si>
    <t>SPE.AP.02-01
SPE.AP.02-02
SPE.AP.02-03
SPE.AP.02-04
SPE.AP.02-06</t>
  </si>
  <si>
    <t>SPE.AP.02-01
SPE.AP.02-02
SPE.AP.02-03
SPE.AP.02-04
SPE.AP.02-07</t>
  </si>
  <si>
    <t>SPE.AP.03-01</t>
  </si>
  <si>
    <t>SPE.AP.03-02</t>
  </si>
  <si>
    <t>SPE.AP.03-03</t>
  </si>
  <si>
    <t>SPE.AP.04-01
SPE.AP.04-02
SPE.AP.04-03
SPE.AP.04-04
SPE.AP.04-05
SPE.AP.04-06</t>
  </si>
  <si>
    <t>SPE.AP.05-01
SPE.AP.05-02
SPE.AP.05-03
SPE.AP.05-04
SPE.AP.05-05
SPE.AP.05-06
SPE.AP.05-07</t>
  </si>
  <si>
    <t>SPE.AP.06-01 
SPE.AP.06-02
SPE.AP.06-03
SPE.AP.06-04
SPE.AP.06-05
SPE.AP.06-06
SPE.AP.06-07
SPE.AP.06-08</t>
  </si>
  <si>
    <t>SPE.AP.07-01
SPE.AP.07-02
SPE.AP.07-03
SPE.AP.07-04</t>
  </si>
  <si>
    <t>SPE.AP.08-01
SPE.AP.08-02
SPE.AP.08-03
SPE.AP.08-04
SPE.AP.08-05</t>
  </si>
  <si>
    <t>Manutenzione dell'Impianto antintrusione, comprensiva di tutti gli apparati e accessori, determinato sulla base della superfice lorda dell'immobile</t>
  </si>
  <si>
    <t>Manutenzione degli Accessi (lettori di badge per porte, serrature a codici per porte, ecc), comprensiva di tutti gli apparati e accessori, determinato sulla base del numero di unità</t>
  </si>
  <si>
    <t>Manutenzione dei Varchi pedonali (tornelli, barriere fisiche e varchi, ecc.), comprensiva di tutti gli apparati e accessori, determinato sulla base del numero di varchi</t>
  </si>
  <si>
    <t>Manutenzione dei Metal detector, comprensiva di tutti gli apparati e accessori, determinato sulla base del numero di unità</t>
  </si>
  <si>
    <t>Manutenzione degli Accessi pedonali esterni e/o interni motorizzati (porte automatiche, bussole, ecc.), comprensiva di tutti gli apparati e accessori, determinato sulla base del numero di accessi</t>
  </si>
  <si>
    <t>Manutenzione di Passi carrabili motorizzati (cancelli, barriere veicolari, ecc.), comprensiva di tutti gli apparati e accessori, determinato sulla base del numero di passi carrabili</t>
  </si>
  <si>
    <t>Manutenzione di Dissuasori mobili a scomparsa, comprensiva di tutti gli apparati e accessori, determinato sulla base del numero di dissuasori</t>
  </si>
  <si>
    <t>Manutenzione dell'Impianto di videosorveglianza, comprensiva di tutti gli apparati e accessori, determinato sulla base del numero di apparecchi ottici</t>
  </si>
  <si>
    <t>Manutenzione dell'Impianto interfonico e diffusione sonora (ad esclusione della diffusione sonora antincendio trattata in voce dedicata nell'impianto antincendio), comprensiva di tutti gli apparati e accessori, determinato sulla base della superfice lorda dell'immobile</t>
  </si>
  <si>
    <t>Manutenzione dell'Impianto di trasmissione dati, comprensiva di tutti gli apparati e accessori, determinato sulla base della superfice lorda dell'immobile</t>
  </si>
  <si>
    <t>Manutenzione dell'Impianto telefonico e videocitofonico, comprensiva di tutti gli apparati e accessori, determinato sulla base della superfice lorda dell'immobile</t>
  </si>
  <si>
    <t>Manutenzione dell'Impianto di ricezione segnali, comprensiva di tutti gli apparati e accessori, determinato sulla base della superfice lorda dell'immobile</t>
  </si>
  <si>
    <t>SPE</t>
  </si>
  <si>
    <t>Sezione ANT_ORD - Attività Ordinarie - Manutenzione impianti antincendio</t>
  </si>
  <si>
    <t>Sezione SPE_ORD - Attività Ordinarie - Manutenzione impianti speciali</t>
  </si>
  <si>
    <t>Stima Quantità  
(mq, unità, varco, ecc.)</t>
  </si>
  <si>
    <t>GIA</t>
  </si>
  <si>
    <t>rampa</t>
  </si>
  <si>
    <t>MMI.AP</t>
  </si>
  <si>
    <t>MME.AP</t>
  </si>
  <si>
    <t>MME.AP-01
MME.AP-02
MME.AP-03
MME.AP-04
MME.AP-05</t>
  </si>
  <si>
    <t>Prezzo di aggiudicazione (€/mq/anno)</t>
  </si>
  <si>
    <t>MMI.AP-01
MMI.AP-02
MMI.AP-03
MMI.AP-04
MMI.AP-05
MMI.AP-06
MMI.AP-07
MMI.AP-08
MMI.AP-09
MMI.AP-10
MMI.AP-11</t>
  </si>
  <si>
    <t>Mantenimento Edile delle Aree interne del sistema edilizio, determinate sulla base della superficie lorda delle aree interne</t>
  </si>
  <si>
    <t>Mantenimento Edile delle Aree esterne del sistema edilizio, determinate sulla base della superficie lorda delle aree esterne</t>
  </si>
  <si>
    <t>Terminali idrico sanitari e apparecchiature/accessori bagno</t>
  </si>
  <si>
    <t>IDR.AP.05-01
IDR.AP.05-02</t>
  </si>
  <si>
    <t>Prezzo trasporto (prezzo di n. 1 viaggio)</t>
  </si>
  <si>
    <t>Apparecchiature fuori uso, contenenti componenti pericolosi</t>
  </si>
  <si>
    <t>Apparecchiature fuori uso, diverse da quelle di cui alle voci da 16 02 09 a 16 02 13*</t>
  </si>
  <si>
    <t>ELT.AP.03-01
ELT.AP.03-02
ELT.AP.03-03
ELT.AP.03-04
ELT.AP.03-05</t>
  </si>
  <si>
    <t>Gruppi elettrogeno potenza nominale fino a 500 kVA</t>
  </si>
  <si>
    <t>Gruppi elettrogeno potenza nominale da 501 kVA a 800 kVA</t>
  </si>
  <si>
    <t>Gruppi elettrogeno potenza nominale da 801 kVA a 1000 kVA</t>
  </si>
  <si>
    <t>Gruppi elettrogeno potenza nominale  oltre 1000 kVA</t>
  </si>
  <si>
    <t>ELT.AP.04-01
ELT.AP.04-02
ELT.AP.04-03
ELT.AP.04-04
ELT.AP.04-05</t>
  </si>
  <si>
    <t>Impianto di protezione contro le scariche atmosferiche</t>
  </si>
  <si>
    <t>Manutenzione dell'Impianto di protezione contro le scariche atmosferiche e di tutti gli accessori determinato sulla base della superficie lorda dell'immobile</t>
  </si>
  <si>
    <t>Manutenzione dell'impianto comprensivo di tutti gli accessori determinato sulla base del numero di Scambiatori di calore per taglia di potenza (valore di targa in kW)</t>
  </si>
  <si>
    <t>CLI.AP.05-01
CLI.AP.05-02
CLI.AP.05-03
CLI.AP.05-04
CLI.AP.06-01
CLI.AP.06-02
CLI.AP.06-03
CLI.AP.07-01
CLI.AP.07-02
CLI.AP.07-03
CLI.AP.07-04
CLI.AP.07-05</t>
  </si>
  <si>
    <t>RAF o RIS o (RAF+RIS)/2</t>
  </si>
  <si>
    <t>Unità per il condizionamento dell'aria o Split</t>
  </si>
  <si>
    <t>Manutenzione dell'impianto comprensivo di tutti gli accessori determinato sulla base del numero Bruciatori (sono computati i soli bruciatori non incorporati nei generatori di calore di cui alle voci RIS-ORD1)</t>
  </si>
  <si>
    <t>Manutenzione delle centrali di cogenerazione, comprensiva di tutti gli accessori, determinato sulla base di ore di funzionamento degli impianti per taglia di potenza (valori di targa in kWt)</t>
  </si>
  <si>
    <t>Manutenzione Impianto solare termico per ACS, determinato sulla base della superficie dei pannelli come da schede produttore</t>
  </si>
  <si>
    <t>IDR.AP.07-01
IDR.AP.07-02
IDR.AP.07-03</t>
  </si>
  <si>
    <t>ELV.AP.01-01
ELV.AP.01-02
ELV.AP.01-03
ELV.AP.01-04
ELV.AP.01-05
ELV.AP.01-06
ELV.AP.01-07
ELV.AP.01-08
ELV.AP.01-09
ELV.AP.01-10
ELV.AP.01-11
ELV.AP.01-12</t>
  </si>
  <si>
    <t>ELV.AP.02-01
ELV.AP.02-02
ELV.AP.02-03
ELV.AP.02-04
ELV.AP.02-05
ELV.AP.02-06
ELV.AP.02-07
ELV.AP.02-08</t>
  </si>
  <si>
    <t>ELV.AP.03-01
ELV.AP.03-02
ELV.AP.03-03
ELV.AP.03-04
ELV.AP.03-05
ELV.AP.03-06
ELV.AP.03-07
ELV.AP.03-08
ELV.AP.03-09</t>
  </si>
  <si>
    <t>ELV.AP.04-01
ELV.AP.04-02
ELV.AP.04-03
ELV.AP.04-04
ELV.AP.04-05
ELV.AP.04-06
ELV.AP.04-07
ELV.AP.04-08</t>
  </si>
  <si>
    <t>Manutenzione degli impianti elevatori, determinato sul numero degli ascensori e montacarichi per fasce di numero di fermate</t>
  </si>
  <si>
    <t>impianto MT</t>
  </si>
  <si>
    <t>impianto BT</t>
  </si>
  <si>
    <t>mq sup. lorda</t>
  </si>
  <si>
    <t>gruppo elettrogeno</t>
  </si>
  <si>
    <t>gruppo di continuità</t>
  </si>
  <si>
    <t>palo</t>
  </si>
  <si>
    <t>mq pannelli</t>
  </si>
  <si>
    <t>unità</t>
  </si>
  <si>
    <t>gruppo frigo</t>
  </si>
  <si>
    <t>scambiatore</t>
  </si>
  <si>
    <t>mq sup.lorda</t>
  </si>
  <si>
    <t>generatore</t>
  </si>
  <si>
    <t>serbatoio</t>
  </si>
  <si>
    <t>bruciatore</t>
  </si>
  <si>
    <t>impianto trattamento</t>
  </si>
  <si>
    <t>ora di funzionamento</t>
  </si>
  <si>
    <t>mq sup. netta servita</t>
  </si>
  <si>
    <t>impianto di sollevamento/ anno</t>
  </si>
  <si>
    <t>centrale</t>
  </si>
  <si>
    <t>impianto</t>
  </si>
  <si>
    <t>generatore ACS</t>
  </si>
  <si>
    <t>mq sup. netta</t>
  </si>
  <si>
    <t>gruppo di pompaggio</t>
  </si>
  <si>
    <t>serbatoio di accumulo</t>
  </si>
  <si>
    <t>ugello</t>
  </si>
  <si>
    <t>bombola</t>
  </si>
  <si>
    <t>idrante</t>
  </si>
  <si>
    <t>naspo</t>
  </si>
  <si>
    <t>attacco</t>
  </si>
  <si>
    <t>estintore</t>
  </si>
  <si>
    <t>rilevatore</t>
  </si>
  <si>
    <t>infisso</t>
  </si>
  <si>
    <t>sistema</t>
  </si>
  <si>
    <t>armadio DPI</t>
  </si>
  <si>
    <t>lt bombola/revisione</t>
  </si>
  <si>
    <t>locale protetto</t>
  </si>
  <si>
    <t>tubazione</t>
  </si>
  <si>
    <t>kg estinguente/revisione</t>
  </si>
  <si>
    <t>kg estinguente/collaudo</t>
  </si>
  <si>
    <t>mq sup lorda</t>
  </si>
  <si>
    <t>varco</t>
  </si>
  <si>
    <t>metal detector</t>
  </si>
  <si>
    <t>accesso pedonale</t>
  </si>
  <si>
    <t>passo carrabile</t>
  </si>
  <si>
    <t>dissuasore</t>
  </si>
  <si>
    <t>apparecchio di ripresa ottico</t>
  </si>
  <si>
    <t>n. pini</t>
  </si>
  <si>
    <t>viaggio</t>
  </si>
  <si>
    <t>kg</t>
  </si>
  <si>
    <t>mq superficie lorda aree interne</t>
  </si>
  <si>
    <t>mq superficie lorda aree esterne</t>
  </si>
  <si>
    <t>Tempo esecuzione per udm per risorsa (h/quadro/anno; h/mq/anno; h/gruppo/anno, ecc.)</t>
  </si>
  <si>
    <t>N.ro di addetti per squadra</t>
  </si>
  <si>
    <t>Tempo esecuzione per udm per risorsa (h/unità/anno; h/mq/anno; h/gruppo/anno, ecc.)</t>
  </si>
  <si>
    <t>Stima Quantità
(mq, quadri, gruppi, ecc.)</t>
  </si>
  <si>
    <t>Attività ordinarie - Presidio Tecnologico</t>
  </si>
  <si>
    <t>Monte ore stimato contratto
(H/contratto)</t>
  </si>
  <si>
    <t>Monte ore contrattuale stimato attività straordinarie
(H/contratto)</t>
  </si>
  <si>
    <t>Monte ore contrattuale stimato
(H/contratto)</t>
  </si>
  <si>
    <r>
      <t xml:space="preserve">Stima Quantità (mq, quadri, gruppi, ecc.) - </t>
    </r>
    <r>
      <rPr>
        <i/>
        <sz val="8"/>
        <rFont val="Calibri"/>
        <family val="2"/>
        <scheme val="minor"/>
      </rPr>
      <t>inserire il numero stimato di impianti elettrici</t>
    </r>
  </si>
  <si>
    <r>
      <t xml:space="preserve">Ribasso offerto - </t>
    </r>
    <r>
      <rPr>
        <i/>
        <sz val="8"/>
        <rFont val="Calibri"/>
        <family val="2"/>
        <scheme val="minor"/>
      </rPr>
      <t>inserire il ribasso percentuale corrispondente alla voce di offerta di economica</t>
    </r>
  </si>
  <si>
    <r>
      <t xml:space="preserve">Tempo esecuzione per udm per risorsa (h/quadro/anno; h/mq/anno; h/gruppo/anno, ecc.) - </t>
    </r>
    <r>
      <rPr>
        <i/>
        <sz val="8"/>
        <rFont val="Calibri"/>
        <family val="2"/>
        <scheme val="minor"/>
      </rPr>
      <t>inserire il numero di ore stimate annue per l'esecuzione di tutte le attività di manutenzione ordinaria sull'impianto elettrico</t>
    </r>
  </si>
  <si>
    <r>
      <t xml:space="preserve">N.ro di addetti per squadra - </t>
    </r>
    <r>
      <rPr>
        <i/>
        <sz val="8"/>
        <rFont val="Calibri"/>
        <family val="2"/>
        <scheme val="minor"/>
      </rPr>
      <t>inserire il numero di addetti di una squadra per l'esecuzione delle attività di manutenzione ordinaria</t>
    </r>
  </si>
  <si>
    <r>
      <t xml:space="preserve">Contratto collettivo di riferimento - </t>
    </r>
    <r>
      <rPr>
        <i/>
        <sz val="8"/>
        <rFont val="Calibri"/>
        <family val="2"/>
        <scheme val="minor"/>
      </rPr>
      <t>inserire la tipologia di CCNL adottato nella propria attività</t>
    </r>
  </si>
  <si>
    <r>
      <t xml:space="preserve">Mansione - </t>
    </r>
    <r>
      <rPr>
        <i/>
        <sz val="8"/>
        <rFont val="Calibri"/>
        <family val="2"/>
        <scheme val="minor"/>
      </rPr>
      <t>inserire la mansione</t>
    </r>
  </si>
  <si>
    <r>
      <t xml:space="preserve">Livello contrattuale - </t>
    </r>
    <r>
      <rPr>
        <i/>
        <sz val="8"/>
        <rFont val="Calibri"/>
        <family val="2"/>
        <scheme val="minor"/>
      </rPr>
      <t>inserire il livello contrattuale</t>
    </r>
  </si>
  <si>
    <r>
      <t xml:space="preserve">Costo medio orario manodopera - </t>
    </r>
    <r>
      <rPr>
        <i/>
        <sz val="8"/>
        <rFont val="Calibri"/>
        <family val="2"/>
        <scheme val="minor"/>
      </rPr>
      <t>inserire il costo medio orario di un addetto alla manutenzione impianti elettrici</t>
    </r>
  </si>
  <si>
    <r>
      <t xml:space="preserve">Stima Quantità (unità, mq, gruppo frigo, ecc.) - </t>
    </r>
    <r>
      <rPr>
        <i/>
        <sz val="8"/>
        <rFont val="Calibri"/>
        <family val="2"/>
        <scheme val="minor"/>
      </rPr>
      <t>inserire il numero stimato di impianti di climatizzazione</t>
    </r>
  </si>
  <si>
    <r>
      <t xml:space="preserve">Tempo esecuzione per udm per risorsa (h/unità/anno; h/mq/anno; h/gruppo/anno, ecc.) - </t>
    </r>
    <r>
      <rPr>
        <i/>
        <sz val="8"/>
        <rFont val="Calibri"/>
        <family val="2"/>
        <scheme val="minor"/>
      </rPr>
      <t>inserire il numero di ore stimate annue per l'esecuzione di tutte le attività di manutenzione ordinaria sull'impianto di climatizzazione</t>
    </r>
  </si>
  <si>
    <r>
      <t xml:space="preserve">Costo medio orario manodopera - </t>
    </r>
    <r>
      <rPr>
        <i/>
        <sz val="8"/>
        <rFont val="Calibri"/>
        <family val="2"/>
        <scheme val="minor"/>
      </rPr>
      <t>inserire il costo medio orario di un addetto alla manutenzione impianti di climatizzazione</t>
    </r>
  </si>
  <si>
    <r>
      <t xml:space="preserve">Stima Quantità (centrale, mq, ecc.) - </t>
    </r>
    <r>
      <rPr>
        <i/>
        <sz val="8"/>
        <rFont val="Calibri"/>
        <family val="2"/>
        <scheme val="minor"/>
      </rPr>
      <t>inserire il numero stimato di impianti idrico sanitari</t>
    </r>
  </si>
  <si>
    <r>
      <t xml:space="preserve">Costo medio orario manodopera - </t>
    </r>
    <r>
      <rPr>
        <i/>
        <sz val="8"/>
        <rFont val="Calibri"/>
        <family val="2"/>
        <scheme val="minor"/>
      </rPr>
      <t>inserire il costo medio orario di un addetto alla manutenzione impianti idrico sanitari</t>
    </r>
  </si>
  <si>
    <r>
      <t xml:space="preserve">Stima Quantità (ascensori, montacarichi, montascala, servoscala, ecc.) - </t>
    </r>
    <r>
      <rPr>
        <i/>
        <sz val="8"/>
        <rFont val="Calibri"/>
        <family val="2"/>
        <scheme val="minor"/>
      </rPr>
      <t>inserire il numero stimato di impianti elevatori</t>
    </r>
  </si>
  <si>
    <r>
      <t xml:space="preserve">N.ro di addetti per squadra - </t>
    </r>
    <r>
      <rPr>
        <i/>
        <sz val="8"/>
        <rFont val="Calibri"/>
        <family val="2"/>
        <scheme val="minor"/>
      </rPr>
      <t>inserire il numero di addetti di una squadra per l'esecuzione di un intervento di manutenzione preventiva</t>
    </r>
  </si>
  <si>
    <r>
      <t xml:space="preserve">Costo medio orario manodopera - </t>
    </r>
    <r>
      <rPr>
        <i/>
        <sz val="8"/>
        <rFont val="Calibri"/>
        <family val="2"/>
        <scheme val="minor"/>
      </rPr>
      <t>inserire il costo medio orario di un addetto alla manutenzione impianti elevatori</t>
    </r>
  </si>
  <si>
    <r>
      <t xml:space="preserve">Stima Quantità (gruppi, naspi, idranti, ecc) - </t>
    </r>
    <r>
      <rPr>
        <i/>
        <sz val="8"/>
        <rFont val="Calibri"/>
        <family val="2"/>
        <scheme val="minor"/>
      </rPr>
      <t>inserire il numero stimato per ogni udm degli impianti antincendio</t>
    </r>
  </si>
  <si>
    <r>
      <t xml:space="preserve">Tempo esecuzione per udm per risorsa (h/unità/anno; h/mq/anno; h/gruppo/anno, ecc.) - </t>
    </r>
    <r>
      <rPr>
        <i/>
        <sz val="8"/>
        <rFont val="Calibri"/>
        <family val="2"/>
        <scheme val="minor"/>
      </rPr>
      <t>inserire il numero di ore stimate annue per l'esecuzione delle attività di manutenzione ordinaria per udm di impianto antincendio</t>
    </r>
  </si>
  <si>
    <r>
      <t xml:space="preserve">Costo medio orario manodopera - </t>
    </r>
    <r>
      <rPr>
        <i/>
        <sz val="8"/>
        <rFont val="Calibri"/>
        <family val="2"/>
        <scheme val="minor"/>
      </rPr>
      <t>inserire il costo medio orario di un addetto alla manutenzione impianti antincendio</t>
    </r>
  </si>
  <si>
    <r>
      <t xml:space="preserve">Stima Quantità (mq, unità, varco, ecc.) - </t>
    </r>
    <r>
      <rPr>
        <i/>
        <sz val="8"/>
        <rFont val="Calibri"/>
        <family val="2"/>
        <scheme val="minor"/>
      </rPr>
      <t>inserire il numero stimato per ogni udm degli impianti speciali</t>
    </r>
  </si>
  <si>
    <r>
      <t xml:space="preserve">Costo medio orario manodopera - </t>
    </r>
    <r>
      <rPr>
        <i/>
        <sz val="8"/>
        <rFont val="Calibri"/>
        <family val="2"/>
        <scheme val="minor"/>
      </rPr>
      <t>inserire il costo medio orario di un addetto alla manutenzione impianti speciali</t>
    </r>
  </si>
  <si>
    <r>
      <t xml:space="preserve">Stima quantità (ore mensili) - </t>
    </r>
    <r>
      <rPr>
        <i/>
        <sz val="8"/>
        <rFont val="Calibri"/>
        <family val="2"/>
        <scheme val="minor"/>
      </rPr>
      <t>inserire il valore stimato delle ore mensili di presidio tecnologico</t>
    </r>
  </si>
  <si>
    <r>
      <t xml:space="preserve">Costo medio orario manodopera CCNL Metalmeccanica - </t>
    </r>
    <r>
      <rPr>
        <i/>
        <sz val="8"/>
        <rFont val="Calibri"/>
        <family val="2"/>
        <scheme val="minor"/>
      </rPr>
      <t>inserire il costo medio orario del CCNL Metalmeccanica, come da Tabella 11 del par.8.3 del Capitolato Tecnico, facendo attenzione al livello considerato, che deve essere almeno equivalente alla propria contrattazioni collettive se diversa</t>
    </r>
  </si>
  <si>
    <r>
      <t xml:space="preserve">Costo medio orario manodopera - </t>
    </r>
    <r>
      <rPr>
        <i/>
        <sz val="8"/>
        <rFont val="Calibri"/>
        <family val="2"/>
        <scheme val="minor"/>
      </rPr>
      <t>inserire il costo medio orario di un addetto al presidio tecnologico</t>
    </r>
  </si>
  <si>
    <r>
      <t xml:space="preserve">Stima quantità - </t>
    </r>
    <r>
      <rPr>
        <i/>
        <sz val="8"/>
        <rFont val="Calibri"/>
        <family val="2"/>
        <scheme val="minor"/>
      </rPr>
      <t>inserire il valore stimato dei mq netti e numero di punti oggetto del servizio di pulizia</t>
    </r>
  </si>
  <si>
    <r>
      <t xml:space="preserve">Resa - </t>
    </r>
    <r>
      <rPr>
        <i/>
        <sz val="8"/>
        <rFont val="Calibri"/>
        <family val="2"/>
        <scheme val="minor"/>
      </rPr>
      <t>inserire la produttività oraria, per addetto,  espressa nel tempo necessario per eseguire la corrispondente attività</t>
    </r>
  </si>
  <si>
    <r>
      <t xml:space="preserve">Fonte resa - </t>
    </r>
    <r>
      <rPr>
        <i/>
        <sz val="8"/>
        <rFont val="Calibri"/>
        <family val="2"/>
        <scheme val="minor"/>
      </rPr>
      <t xml:space="preserve">citare la fonte da cui la produttività è ricavata </t>
    </r>
  </si>
  <si>
    <r>
      <t xml:space="preserve">Costo medio orario manodopera - </t>
    </r>
    <r>
      <rPr>
        <i/>
        <sz val="8"/>
        <rFont val="Calibri"/>
        <family val="2"/>
        <scheme val="minor"/>
      </rPr>
      <t>inserire il costo medio orario di un addetto delle pulizie corrispondente alla specifica attività</t>
    </r>
  </si>
  <si>
    <r>
      <t xml:space="preserve">Stima n° interventi annuali - </t>
    </r>
    <r>
      <rPr>
        <i/>
        <sz val="8"/>
        <rFont val="Calibri"/>
        <family val="2"/>
        <scheme val="minor"/>
      </rPr>
      <t>inserire la stima del n° di interventi annuali richiesti dalle Amministrazioni</t>
    </r>
  </si>
  <si>
    <r>
      <t xml:space="preserve">Costo medio orario manodopera CCNL Multiservizi </t>
    </r>
    <r>
      <rPr>
        <i/>
        <sz val="8"/>
        <rFont val="Calibri"/>
        <family val="2"/>
        <scheme val="minor"/>
      </rPr>
      <t>- per le attività remunerate €/h, inserire il costo medio orario del CCNL Multiservizi come da Tabella 11 del par.8.3 del Capitolato Tecnico, facendo attenzione al livello considerato, che deve essere almeno equivalente alla propria contrattazioni collettive se diversa</t>
    </r>
  </si>
  <si>
    <r>
      <t xml:space="preserve">Stima Quantità  - </t>
    </r>
    <r>
      <rPr>
        <i/>
        <sz val="8"/>
        <rFont val="Calibri"/>
        <family val="2"/>
        <scheme val="minor"/>
      </rPr>
      <t>inserire il valore stimato dei mq netti e il numero di punti oggetto del servizio di pulizia corrispondente al n° di interventi richiesto. Inserire il monte ore annuale delle attività remunerate euro/ora</t>
    </r>
  </si>
  <si>
    <r>
      <t xml:space="preserve">Stima quantità - </t>
    </r>
    <r>
      <rPr>
        <i/>
        <sz val="8"/>
        <rFont val="Calibri"/>
        <family val="2"/>
        <scheme val="minor"/>
      </rPr>
      <t>inserire il valore stimato delle ore mensili di presidio di pulizia</t>
    </r>
  </si>
  <si>
    <r>
      <t xml:space="preserve">Costo medio orario manodopera CCNL Multiservizi </t>
    </r>
    <r>
      <rPr>
        <i/>
        <sz val="8"/>
        <rFont val="Calibri"/>
        <family val="2"/>
        <scheme val="minor"/>
      </rPr>
      <t>- inserire il costo medio orario del CCNL Multiservizi come da Tabella 11 del par.8.3 del Capitolato Tecnico, facendo attenzione al livello considerato, che deve essere almeno equivalente alla propria contrattazioni collettive se diversa</t>
    </r>
  </si>
  <si>
    <r>
      <t xml:space="preserve">Contratto collettivo di riferimento - </t>
    </r>
    <r>
      <rPr>
        <i/>
        <sz val="8"/>
        <rFont val="Calibri"/>
        <family val="2"/>
        <scheme val="minor"/>
      </rPr>
      <t>inserire il CCNL di riferimento</t>
    </r>
  </si>
  <si>
    <r>
      <t xml:space="preserve">Costo medio orario manodopera - </t>
    </r>
    <r>
      <rPr>
        <i/>
        <sz val="8"/>
        <rFont val="Calibri"/>
        <family val="2"/>
        <scheme val="minor"/>
      </rPr>
      <t>inserire il costo medio orario di un addetto al presidio di pulizia</t>
    </r>
  </si>
  <si>
    <r>
      <t xml:space="preserve">Stima quantità - </t>
    </r>
    <r>
      <rPr>
        <i/>
        <sz val="8"/>
        <rFont val="Calibri"/>
        <family val="2"/>
        <scheme val="minor"/>
      </rPr>
      <t>inserire il valore stimato dei mq netti e numero di pini oggetto del servizio di derattizzazione e disinfestazione</t>
    </r>
  </si>
  <si>
    <r>
      <t xml:space="preserve">Costo medio orario manodopera - </t>
    </r>
    <r>
      <rPr>
        <i/>
        <sz val="8"/>
        <rFont val="Calibri"/>
        <family val="2"/>
        <scheme val="minor"/>
      </rPr>
      <t>inserire il costo medio orario di un addetto di derattizzazione o disinfestazione corrispondente alla specifica attività</t>
    </r>
  </si>
  <si>
    <r>
      <t xml:space="preserve">Monte ore annuo - </t>
    </r>
    <r>
      <rPr>
        <i/>
        <sz val="8"/>
        <rFont val="Calibri"/>
        <family val="2"/>
        <scheme val="minor"/>
      </rPr>
      <t xml:space="preserve">indicare il monte ore annuo stimato per l'esecuzione delle attività e quantità indicate </t>
    </r>
  </si>
  <si>
    <r>
      <rPr>
        <b/>
        <i/>
        <sz val="8"/>
        <rFont val="Calibri"/>
        <family val="2"/>
        <scheme val="minor"/>
      </rPr>
      <t>Stima n° interventi annuali</t>
    </r>
    <r>
      <rPr>
        <i/>
        <sz val="8"/>
        <rFont val="Calibri"/>
        <family val="2"/>
        <scheme val="minor"/>
      </rPr>
      <t xml:space="preserve"> - inserire il n° di interventi annuali richiesti dalle Amministrazioni</t>
    </r>
  </si>
  <si>
    <r>
      <t xml:space="preserve">Stima quantità - </t>
    </r>
    <r>
      <rPr>
        <i/>
        <sz val="8"/>
        <rFont val="Calibri"/>
        <family val="2"/>
        <scheme val="minor"/>
      </rPr>
      <t>inserire il valore stimato dei mq netti oggetto del servizio di derattizzazione e disinfestazione</t>
    </r>
  </si>
  <si>
    <r>
      <t xml:space="preserve">Stima quantità - </t>
    </r>
    <r>
      <rPr>
        <i/>
        <sz val="8"/>
        <rFont val="Calibri"/>
        <family val="2"/>
        <scheme val="minor"/>
      </rPr>
      <t>inserire il valore annuo stimato dei trasporti  richiesti dalle Amministrazioni</t>
    </r>
  </si>
  <si>
    <r>
      <t xml:space="preserve">Costo medio orario manodopera - </t>
    </r>
    <r>
      <rPr>
        <i/>
        <sz val="8"/>
        <rFont val="Calibri"/>
        <family val="2"/>
        <scheme val="minor"/>
      </rPr>
      <t>inserire il costo medio orario di un addetto al trasporto con automezzo o al trasporto/vuotatura cassone/serbatoio</t>
    </r>
  </si>
  <si>
    <r>
      <t xml:space="preserve">Monte ore annuo - </t>
    </r>
    <r>
      <rPr>
        <i/>
        <sz val="8"/>
        <rFont val="Calibri"/>
        <family val="2"/>
        <scheme val="minor"/>
      </rPr>
      <t>indicare il monte ore annuo stimato per l'esecuzione dei trasporti</t>
    </r>
  </si>
  <si>
    <r>
      <t>N° interventi annui</t>
    </r>
    <r>
      <rPr>
        <i/>
        <sz val="8"/>
        <rFont val="Calibri"/>
        <family val="2"/>
        <scheme val="minor"/>
      </rPr>
      <t xml:space="preserve"> - per le attività la cui frequenza prevista nell'Appendice 4 è "secondo necessità" inserire il numero stimato di interventi annui</t>
    </r>
  </si>
  <si>
    <r>
      <t xml:space="preserve">Stima quantità - </t>
    </r>
    <r>
      <rPr>
        <i/>
        <sz val="8"/>
        <rFont val="Calibri"/>
        <family val="2"/>
        <scheme val="minor"/>
      </rPr>
      <t>inserire il valore stimato dei mq da trattare e del numero di alberi oggetto del servizio di manutenzione del verde</t>
    </r>
  </si>
  <si>
    <r>
      <t xml:space="preserve">Costo medio orario manodopera - </t>
    </r>
    <r>
      <rPr>
        <i/>
        <sz val="8"/>
        <rFont val="Calibri"/>
        <family val="2"/>
        <scheme val="minor"/>
      </rPr>
      <t>inserire il costo medio orario di un addetto di manutenzione del verde corrispondente alla specifica attività</t>
    </r>
  </si>
  <si>
    <r>
      <t xml:space="preserve">Stima quantità - </t>
    </r>
    <r>
      <rPr>
        <i/>
        <sz val="8"/>
        <rFont val="Calibri"/>
        <family val="2"/>
        <scheme val="minor"/>
      </rPr>
      <t>inserire il valore stimato delle ore mensili delle attività ordinarie di reception</t>
    </r>
  </si>
  <si>
    <r>
      <t xml:space="preserve">Costo medio orario manodopera - </t>
    </r>
    <r>
      <rPr>
        <i/>
        <sz val="8"/>
        <rFont val="Calibri"/>
        <family val="2"/>
        <scheme val="minor"/>
      </rPr>
      <t>inserire il costo medio orario di un addetto alla reception</t>
    </r>
  </si>
  <si>
    <r>
      <t xml:space="preserve">Stima quantità - </t>
    </r>
    <r>
      <rPr>
        <i/>
        <sz val="8"/>
        <rFont val="Calibri"/>
        <family val="2"/>
        <scheme val="minor"/>
      </rPr>
      <t>inserire il valore stimato delle ore mensili delle attività ordinarie di facchinaggio interno</t>
    </r>
  </si>
  <si>
    <r>
      <t xml:space="preserve">Costo medio orario manodopera - </t>
    </r>
    <r>
      <rPr>
        <i/>
        <sz val="8"/>
        <rFont val="Calibri"/>
        <family val="2"/>
        <scheme val="minor"/>
      </rPr>
      <t>inserire il costo medio orario di un addetto al facchinaggio interno</t>
    </r>
  </si>
  <si>
    <r>
      <t xml:space="preserve">Stima quantità - </t>
    </r>
    <r>
      <rPr>
        <i/>
        <sz val="8"/>
        <rFont val="Calibri"/>
        <family val="2"/>
        <scheme val="minor"/>
      </rPr>
      <t>inserire il valore stimato delle ore mensili delle attività ordinarie di facchinaggio esterno/traslochi e delle ore di utilizzo dell'autocarro</t>
    </r>
  </si>
  <si>
    <r>
      <t xml:space="preserve">Costo medio orario manodopera - </t>
    </r>
    <r>
      <rPr>
        <i/>
        <sz val="8"/>
        <rFont val="Calibri"/>
        <family val="2"/>
        <scheme val="minor"/>
      </rPr>
      <t>inserire il costo medio orario di un addetto al facchinaggio esterno/traslochi</t>
    </r>
  </si>
  <si>
    <r>
      <t xml:space="preserve">Stima quantità - </t>
    </r>
    <r>
      <rPr>
        <i/>
        <sz val="8"/>
        <rFont val="Calibri"/>
        <family val="2"/>
        <scheme val="minor"/>
      </rPr>
      <t>inserire il valore stimato dei mq oggetto del servizio di mantenimento edile</t>
    </r>
  </si>
  <si>
    <r>
      <t xml:space="preserve">Costo orario  medio manodopera - </t>
    </r>
    <r>
      <rPr>
        <i/>
        <sz val="8"/>
        <rFont val="Calibri"/>
        <family val="2"/>
        <scheme val="minor"/>
      </rPr>
      <t>inserire il costo medio orario di un addetto del mantenimento edile corrispondente alla specifica attività</t>
    </r>
  </si>
  <si>
    <r>
      <t xml:space="preserve">Stima ricavi contrattuali - </t>
    </r>
    <r>
      <rPr>
        <i/>
        <sz val="8"/>
        <rFont val="Calibri"/>
        <family val="2"/>
        <scheme val="minor"/>
      </rPr>
      <t>inserire la quantità stimata di ricavi contrattuali (4 anni) per le attività straordinarie</t>
    </r>
  </si>
  <si>
    <r>
      <t xml:space="preserve">Costo medio orario manodopera </t>
    </r>
    <r>
      <rPr>
        <i/>
        <sz val="8"/>
        <rFont val="Calibri"/>
        <family val="2"/>
        <scheme val="minor"/>
      </rPr>
      <t>- inserire il costo medio orario del CCNL indicato nella relativa colonna</t>
    </r>
  </si>
  <si>
    <r>
      <t xml:space="preserve">Monte ore contrattuale stimato attività straordinarie (H/contratto) - </t>
    </r>
    <r>
      <rPr>
        <i/>
        <sz val="8"/>
        <rFont val="Calibri"/>
        <family val="2"/>
        <scheme val="minor"/>
      </rPr>
      <t>indicare il monte ore dell'intero contratto (4 anni) stimato per l'esecuzione delle attività straordinarie</t>
    </r>
  </si>
  <si>
    <r>
      <t xml:space="preserve">Costo orario  medio manodopera - </t>
    </r>
    <r>
      <rPr>
        <i/>
        <sz val="8"/>
        <rFont val="Calibri"/>
        <family val="2"/>
        <scheme val="minor"/>
      </rPr>
      <t>inserire il costo medio orario pesato di un addetto alla specifica attività</t>
    </r>
  </si>
  <si>
    <r>
      <t xml:space="preserve">Monte ore stimato contratto (H/contratto) - </t>
    </r>
    <r>
      <rPr>
        <i/>
        <sz val="8"/>
        <rFont val="Calibri"/>
        <family val="2"/>
        <scheme val="minor"/>
      </rPr>
      <t xml:space="preserve">indicare il monte ore dell'intero contratto (4 anni) stimato per l'esecuzione delle attività </t>
    </r>
  </si>
  <si>
    <r>
      <t xml:space="preserve">Costi della struttura di Governo e Coordinamento - </t>
    </r>
    <r>
      <rPr>
        <i/>
        <sz val="8"/>
        <rFont val="Calibri"/>
        <family val="2"/>
        <scheme val="minor"/>
      </rPr>
      <t>inserire i costi della struttura di governo e coordinamento</t>
    </r>
  </si>
  <si>
    <r>
      <t xml:space="preserve">Costi per prodotti di consumo - per ogni servizio, </t>
    </r>
    <r>
      <rPr>
        <i/>
        <sz val="8"/>
        <rFont val="Calibri"/>
        <family val="2"/>
        <scheme val="minor"/>
      </rPr>
      <t>inserire i costi stimati dei prodotti di consumo sia per le attività ordinarie che straordinarie</t>
    </r>
  </si>
  <si>
    <r>
      <t xml:space="preserve">Costi per attrezzature e noleggi - </t>
    </r>
    <r>
      <rPr>
        <i/>
        <sz val="8"/>
        <rFont val="Calibri"/>
        <family val="2"/>
        <scheme val="minor"/>
      </rPr>
      <t>per ogni servizio, inserire i costi stimati per attrezzature e noleggi sia per le attività ordinarie che straordinarie</t>
    </r>
  </si>
  <si>
    <r>
      <t xml:space="preserve">Attivazione di almeno 8 servizi operativi (rif. par. 5.6 del Capitolato Tecnico) - Riduzione ricavi per sconto aggiuntivo  (1,5%) -  </t>
    </r>
    <r>
      <rPr>
        <i/>
        <sz val="8"/>
        <rFont val="Calibri"/>
        <family val="2"/>
        <scheme val="minor"/>
      </rPr>
      <t>inserire una stima della riduzione dei ricavi per l'attivazione dello sconto aggiuntivo</t>
    </r>
  </si>
  <si>
    <r>
      <t xml:space="preserve">Costi per servizi gestionali - inserire i costi stimati </t>
    </r>
    <r>
      <rPr>
        <i/>
        <sz val="8"/>
        <rFont val="Calibri"/>
        <family val="2"/>
        <scheme val="minor"/>
      </rPr>
      <t>per ognuno dei servizi di governo</t>
    </r>
  </si>
  <si>
    <r>
      <t>Oneri per la sicurezza (aziendali) -</t>
    </r>
    <r>
      <rPr>
        <i/>
        <sz val="8"/>
        <rFont val="Calibri"/>
        <family val="2"/>
        <scheme val="minor"/>
      </rPr>
      <t xml:space="preserve"> inserire i costi della sicurezza</t>
    </r>
  </si>
  <si>
    <r>
      <t xml:space="preserve">Costi fidejussioni - </t>
    </r>
    <r>
      <rPr>
        <i/>
        <sz val="8"/>
        <rFont val="Calibri"/>
        <family val="2"/>
        <scheme val="minor"/>
      </rPr>
      <t>inserire i costi per le fidejussioni/garanzie</t>
    </r>
  </si>
  <si>
    <r>
      <t xml:space="preserve">Costi per maggiorazioni </t>
    </r>
    <r>
      <rPr>
        <i/>
        <sz val="8"/>
        <rFont val="Calibri"/>
        <family val="2"/>
        <scheme val="minor"/>
      </rPr>
      <t>- inserire costi per eventuali straordinari/festivi, eventuali penali, costi imprevisti, ecc.</t>
    </r>
  </si>
  <si>
    <r>
      <t xml:space="preserve">Costi verifiche ispettive - </t>
    </r>
    <r>
      <rPr>
        <i/>
        <sz val="8"/>
        <rFont val="Calibri"/>
        <family val="2"/>
        <scheme val="minor"/>
      </rPr>
      <t>inserire i costi per le verifiche ispettive</t>
    </r>
  </si>
  <si>
    <r>
      <t xml:space="preserve">Costo fee - </t>
    </r>
    <r>
      <rPr>
        <i/>
        <sz val="8"/>
        <rFont val="Calibri"/>
        <family val="2"/>
        <scheme val="minor"/>
      </rPr>
      <t>inserire i costi per le commissioni a Carico di Consip</t>
    </r>
  </si>
  <si>
    <r>
      <t xml:space="preserve">Altri costi - </t>
    </r>
    <r>
      <rPr>
        <i/>
        <sz val="8"/>
        <rFont val="Calibri"/>
        <family val="2"/>
        <scheme val="minor"/>
      </rPr>
      <t>inserire altri costi che si ritiene necessario inserire</t>
    </r>
  </si>
  <si>
    <r>
      <t xml:space="preserve">Monte ore annuale stimato (H/anno)  - </t>
    </r>
    <r>
      <rPr>
        <i/>
        <sz val="8"/>
        <rFont val="Calibri"/>
        <family val="2"/>
        <scheme val="minor"/>
      </rPr>
      <t>indicare il monte ore annuo stimato per l'esecuzione delle attività ordinarie</t>
    </r>
  </si>
  <si>
    <t>evacuatore</t>
  </si>
  <si>
    <t>torre</t>
  </si>
  <si>
    <r>
      <t xml:space="preserve">Frequenza/numero di interventi annui - </t>
    </r>
    <r>
      <rPr>
        <i/>
        <sz val="8"/>
        <rFont val="Calibri"/>
        <family val="2"/>
        <scheme val="minor"/>
      </rPr>
      <t>inserire il numero stimato di Attività Integrative Programmabili (rif. par. 7.1.7.2 del Capitolato Tecnico) corrispondenti alle attività di manutenzione ordinaria per le quali si richiede un incremento delle frequenze</t>
    </r>
  </si>
  <si>
    <t>DB-4</t>
  </si>
  <si>
    <t>FAC-ORD1</t>
  </si>
  <si>
    <t>FAC-ORD2</t>
  </si>
  <si>
    <t>FAC-ORD3</t>
  </si>
  <si>
    <t>Tempo esecuzione attività
(H/una tantum o H/anno)</t>
  </si>
  <si>
    <t>Manutenzione impianti raffrescamento e riscaldamento</t>
  </si>
  <si>
    <t>Raccolta e conferimento a smaltimento rifiuti speciali</t>
  </si>
  <si>
    <t>Manutenzione delle Scale mobili e marciapiedi mobili determinato sulla base del numero di rampe</t>
  </si>
  <si>
    <t>Manutenzione degli impianti determinato sulla base del numero di Piattaforme elevatrici</t>
  </si>
  <si>
    <t xml:space="preserve">Manutenzione degli impianti determinato sulla base del numero di Montascale e servoscale </t>
  </si>
  <si>
    <r>
      <t xml:space="preserve">Tempo esecuzione per udm per risorsa (h/intervento/impianto) - </t>
    </r>
    <r>
      <rPr>
        <i/>
        <sz val="8"/>
        <rFont val="Calibri"/>
        <family val="2"/>
        <scheme val="minor"/>
      </rPr>
      <t>inserire il numero di ore stimate per l'esecuzione di un intervento di manutenzione preventiva su un impianto elevatore</t>
    </r>
  </si>
  <si>
    <t>Tempo esecuzione per udm per risorsa (h/intervento/impianto)</t>
  </si>
  <si>
    <t>Prezzo base d'Asta
(€/Unità di Misura/anno; €/Unità di Misura/attività)</t>
  </si>
  <si>
    <t>Prezzo di aggiudicazione attività remunerate in 
€/Unità di Misura/anno e in €/Unità di Misura/attività</t>
  </si>
  <si>
    <t>Tempo esecuzione per udm per risorsa (h/unità/anno; h/mq/anno; ecc.)</t>
  </si>
  <si>
    <r>
      <t xml:space="preserve">Tempo esecuzione per udm per risorsa (h/unità/anno; h/mq/anno; ecc.) - </t>
    </r>
    <r>
      <rPr>
        <i/>
        <sz val="8"/>
        <rFont val="Calibri"/>
        <family val="2"/>
        <scheme val="minor"/>
      </rPr>
      <t>inserire il numero di ore stimate annue per l'esecuzione di tutte le attività di manutenzione ordinaria sull'impianto idrico sanitario</t>
    </r>
  </si>
  <si>
    <r>
      <t xml:space="preserve">Tempo esecuzione per udm per risorsa (h/unità/anno; h/mq/anno; ecc.) - </t>
    </r>
    <r>
      <rPr>
        <i/>
        <sz val="8"/>
        <rFont val="Calibri"/>
        <family val="2"/>
        <scheme val="minor"/>
      </rPr>
      <t>inserire il numero stimato per ogni udm degli impianti speciali</t>
    </r>
  </si>
  <si>
    <t>IDR.AP.01-01
IDR.AP.01-02
IDR.AP.01-03
IDR.AP.01-04
IDR.AP.01-05
IDR.AP.01-06</t>
  </si>
  <si>
    <t>Istallazione trappole e collante</t>
  </si>
  <si>
    <t>Controllo e monitoraggio: controllo delle  trappole</t>
  </si>
  <si>
    <t>Installazione e sostituzione delle esche/trappole</t>
  </si>
  <si>
    <t>SRB-STR1</t>
  </si>
  <si>
    <t>da SRR-STR1 a SRR-STR18</t>
  </si>
  <si>
    <t>da PNP-1 a PNP-62</t>
  </si>
  <si>
    <t>da REC-STR1 a REC-STR3</t>
  </si>
  <si>
    <t>da FAC-STR1 a FAC-STR4</t>
  </si>
  <si>
    <t>da TRA-STR1 a TRA-STR16</t>
  </si>
  <si>
    <t>da MME-STR1 a MME-STR5</t>
  </si>
  <si>
    <t xml:space="preserve">Disinfestazione da processionarie del pino </t>
  </si>
  <si>
    <t>ELV.AI-01</t>
  </si>
  <si>
    <t>ELV.AI-02</t>
  </si>
  <si>
    <t>ELV.AI-03</t>
  </si>
  <si>
    <t>ELV.AI-04</t>
  </si>
  <si>
    <t>PB3-1</t>
  </si>
  <si>
    <t>PB3-2</t>
  </si>
  <si>
    <t>PB3-3</t>
  </si>
  <si>
    <t>PB3-4</t>
  </si>
  <si>
    <t>PB3-5</t>
  </si>
  <si>
    <t>PB3-6</t>
  </si>
  <si>
    <t>PB3-7</t>
  </si>
  <si>
    <t>PB4-1</t>
  </si>
  <si>
    <t>PB4-2</t>
  </si>
  <si>
    <t>Spolveratura e rimozione di macchie e impronte esterna di arredi con panno umido</t>
  </si>
  <si>
    <t>Intervento (posizionamento e installazione di esche e trappole e successivi 2 monitoraggi)</t>
  </si>
  <si>
    <t>2 volte all'anno (tra settembre e ottobre e tra febbraio e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</si>
</sst>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0_-;\-* #,##0_-;_-* &quot;-&quot;_-;_-@_-"/>
    <numFmt numFmtId="44" formatCode="_-&quot;€&quot;\ * #,##0.00_-;\-&quot;€&quot;\ * #,##0.00_-;_-&quot;€&quot;\ * &quot;-&quot;??_-;_-@_-"/>
    <numFmt numFmtId="43" formatCode="_-* #,##0.00_-;\-* #,##0.00_-;_-* &quot;-&quot;??_-;_-@_-"/>
    <numFmt numFmtId="164" formatCode="0.00000"/>
    <numFmt numFmtId="165" formatCode="_-* #,##0.00000_-;\-* #,##0.00000_-;_-* &quot;-&quot;??_-;_-@_-"/>
    <numFmt numFmtId="166" formatCode="_-[$€-410]\ * #,##0.000_-;\-[$€-410]\ * #,##0.000_-;_-[$€-410]\ * &quot;-&quot;??_-;_-@_-"/>
    <numFmt numFmtId="167" formatCode="_-* #,##0_-;\-* #,##0_-;_-* &quot;-&quot;??_-;_-@_-"/>
    <numFmt numFmtId="168" formatCode="#,##0_ ;\-#,##0\ "/>
    <numFmt numFmtId="169" formatCode="0.0%"/>
    <numFmt numFmtId="170" formatCode="_-[$€-2]\ * #,##0.00_-;\-[$€-2]\ * #,##0.00_-;_-[$€-2]\ * &quot;-&quot;??_-"/>
    <numFmt numFmtId="171" formatCode="_-[$€-2]\ * #,##0_-;\-[$€-2]\ * #,##0_-;_-[$€-2]\ * &quot;-&quot;??_-"/>
    <numFmt numFmtId="172" formatCode="_-&quot;L.&quot;\ * #,##0_-;\-&quot;L.&quot;\ * #,##0_-;_-&quot;L.&quot;\ * &quot;-&quot;_-;_-@_-"/>
    <numFmt numFmtId="173" formatCode="_ &quot;€&quot;\ * #,##0.00_ ;_ &quot;€&quot;\ * \-#,##0.00_ ;_ &quot;€&quot;\ * &quot;-&quot;??_ ;_ @_ "/>
    <numFmt numFmtId="174" formatCode="_-&quot;L.&quot;\ * #,##0.00_-;\-&quot;L.&quot;\ * #,##0.00_-;_-&quot;L.&quot;\ * &quot;-&quot;??_-;_-@_-"/>
    <numFmt numFmtId="175" formatCode="_-[$€-410]\ * #,##0.00_-;\-[$€-410]\ * #,##0.00_-;_-[$€-410]\ * &quot;-&quot;??_-;_-@_-"/>
    <numFmt numFmtId="176" formatCode="0.000%"/>
    <numFmt numFmtId="177" formatCode="_-&quot;€&quot;\ * #,##0.000_-;\-&quot;€&quot;\ * #,##0.000_-;_-&quot;€&quot;\ * &quot;-&quot;??_-;_-@_-"/>
    <numFmt numFmtId="178" formatCode="_-* #,##0.000_-;\-* #,##0.000_-;_-* &quot;-&quot;???_-;_-@_-"/>
    <numFmt numFmtId="179" formatCode="_-&quot;€&quot;\ * #,##0.000_-;\-&quot;€&quot;\ * #,##0.000_-;_-&quot;€&quot;\ * &quot;-&quot;???_-;_-@_-"/>
    <numFmt numFmtId="180" formatCode="0.000"/>
  </numFmts>
  <fonts count="39" x14ac:knownFonts="1">
    <font>
      <sz val="11"/>
      <color theme="1"/>
      <name val="Calibri"/>
      <family val="2"/>
      <scheme val="minor"/>
    </font>
    <font>
      <sz val="11"/>
      <color theme="1"/>
      <name val="Calibri"/>
      <family val="2"/>
      <scheme val="minor"/>
    </font>
    <font>
      <b/>
      <sz val="8"/>
      <name val="Calibri"/>
      <family val="2"/>
      <scheme val="minor"/>
    </font>
    <font>
      <b/>
      <i/>
      <sz val="8"/>
      <name val="Calibri"/>
      <family val="2"/>
      <scheme val="minor"/>
    </font>
    <font>
      <sz val="8"/>
      <color theme="1"/>
      <name val="Calibri"/>
      <family val="2"/>
      <scheme val="minor"/>
    </font>
    <font>
      <i/>
      <sz val="8"/>
      <color theme="1"/>
      <name val="Calibri"/>
      <family val="2"/>
      <scheme val="minor"/>
    </font>
    <font>
      <sz val="8"/>
      <color theme="0"/>
      <name val="Calibri"/>
      <family val="2"/>
      <scheme val="minor"/>
    </font>
    <font>
      <sz val="10"/>
      <name val="Arial"/>
      <family val="2"/>
    </font>
    <font>
      <sz val="11"/>
      <color indexed="8"/>
      <name val="Calibri"/>
      <family val="2"/>
      <charset val="1"/>
    </font>
    <font>
      <sz val="8"/>
      <name val="Arial Narrow"/>
      <family val="2"/>
    </font>
    <font>
      <b/>
      <sz val="8"/>
      <color theme="0"/>
      <name val="Calibri"/>
      <family val="2"/>
      <scheme val="minor"/>
    </font>
    <font>
      <b/>
      <sz val="8"/>
      <color theme="1"/>
      <name val="Calibri"/>
      <family val="2"/>
      <scheme val="minor"/>
    </font>
    <font>
      <i/>
      <sz val="8"/>
      <color theme="0"/>
      <name val="Calibri"/>
      <family val="2"/>
      <scheme val="minor"/>
    </font>
    <font>
      <u/>
      <sz val="10"/>
      <color indexed="12"/>
      <name val="Arial"/>
      <family val="2"/>
    </font>
    <font>
      <sz val="10"/>
      <color theme="1"/>
      <name val="Calibri"/>
      <family val="2"/>
      <scheme val="minor"/>
    </font>
    <font>
      <sz val="10"/>
      <name val="MS Sans Serif"/>
      <family val="2"/>
    </font>
    <font>
      <b/>
      <i/>
      <u/>
      <sz val="8"/>
      <color theme="0"/>
      <name val="Calibri"/>
      <family val="2"/>
      <scheme val="minor"/>
    </font>
    <font>
      <b/>
      <i/>
      <sz val="8"/>
      <color theme="0"/>
      <name val="Calibri"/>
      <family val="2"/>
      <scheme val="minor"/>
    </font>
    <font>
      <i/>
      <sz val="8"/>
      <name val="Calibri"/>
      <family val="2"/>
      <scheme val="minor"/>
    </font>
    <font>
      <b/>
      <i/>
      <sz val="8"/>
      <color theme="1"/>
      <name val="Calibri"/>
      <family val="2"/>
      <scheme val="minor"/>
    </font>
    <font>
      <b/>
      <i/>
      <u/>
      <sz val="8"/>
      <color theme="1"/>
      <name val="Calibri"/>
      <family val="2"/>
      <scheme val="minor"/>
    </font>
    <font>
      <sz val="8"/>
      <name val="Calibri"/>
      <family val="2"/>
      <scheme val="minor"/>
    </font>
    <font>
      <i/>
      <sz val="8"/>
      <color rgb="FF000000"/>
      <name val="Calibri"/>
      <family val="2"/>
    </font>
    <font>
      <b/>
      <i/>
      <strike/>
      <sz val="8"/>
      <color theme="1"/>
      <name val="Calibri"/>
      <family val="2"/>
      <scheme val="minor"/>
    </font>
    <font>
      <b/>
      <sz val="8"/>
      <color theme="1"/>
      <name val="Calibri"/>
      <family val="2"/>
    </font>
    <font>
      <b/>
      <i/>
      <sz val="8"/>
      <color theme="1"/>
      <name val="Calibri"/>
      <family val="2"/>
    </font>
    <font>
      <i/>
      <sz val="8"/>
      <color theme="1"/>
      <name val="Calibri"/>
      <family val="2"/>
    </font>
    <font>
      <sz val="11"/>
      <name val="Calibri"/>
      <family val="2"/>
      <scheme val="minor"/>
    </font>
    <font>
      <b/>
      <i/>
      <u/>
      <sz val="10"/>
      <color theme="1"/>
      <name val="Calibri"/>
      <family val="2"/>
      <scheme val="minor"/>
    </font>
    <font>
      <sz val="10"/>
      <name val="Calibri"/>
      <family val="2"/>
      <scheme val="minor"/>
    </font>
    <font>
      <b/>
      <i/>
      <sz val="10"/>
      <color theme="1"/>
      <name val="Calibri"/>
      <family val="2"/>
      <scheme val="minor"/>
    </font>
    <font>
      <i/>
      <sz val="10"/>
      <color theme="1"/>
      <name val="Calibri"/>
      <family val="2"/>
      <scheme val="minor"/>
    </font>
    <font>
      <b/>
      <i/>
      <u/>
      <sz val="10"/>
      <name val="Calibri"/>
      <family val="2"/>
      <scheme val="minor"/>
    </font>
    <font>
      <b/>
      <i/>
      <sz val="10"/>
      <name val="Calibri"/>
      <family val="2"/>
      <scheme val="minor"/>
    </font>
    <font>
      <b/>
      <i/>
      <u/>
      <sz val="10"/>
      <color theme="0"/>
      <name val="Calibri"/>
      <family val="2"/>
      <scheme val="minor"/>
    </font>
    <font>
      <b/>
      <i/>
      <sz val="10"/>
      <color theme="0"/>
      <name val="Calibri"/>
      <family val="2"/>
      <scheme val="minor"/>
    </font>
    <font>
      <i/>
      <strike/>
      <sz val="8"/>
      <name val="Calibri"/>
      <family val="2"/>
      <scheme val="minor"/>
    </font>
    <font>
      <b/>
      <i/>
      <u/>
      <sz val="8"/>
      <name val="Calibri"/>
      <family val="2"/>
      <scheme val="minor"/>
    </font>
    <font>
      <i/>
      <sz val="8"/>
      <name val="Calibri"/>
      <family val="2"/>
    </font>
  </fonts>
  <fills count="9">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2" tint="-9.9978637043366805E-2"/>
        <bgColor indexed="64"/>
      </patternFill>
    </fill>
  </fills>
  <borders count="30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hair">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indexed="64"/>
      </top>
      <bottom style="medium">
        <color theme="0"/>
      </bottom>
      <diagonal/>
    </border>
    <border>
      <left style="medium">
        <color theme="0"/>
      </left>
      <right style="medium">
        <color theme="0"/>
      </right>
      <top style="medium">
        <color theme="0"/>
      </top>
      <bottom style="medium">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right>
      <top/>
      <bottom style="thin">
        <color theme="0"/>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thin">
        <color theme="0"/>
      </left>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medium">
        <color indexed="64"/>
      </left>
      <right style="thin">
        <color theme="0" tint="-0.14996795556505021"/>
      </right>
      <top style="medium">
        <color indexed="64"/>
      </top>
      <bottom style="medium">
        <color indexed="64"/>
      </bottom>
      <diagonal/>
    </border>
    <border>
      <left/>
      <right/>
      <top style="medium">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medium">
        <color indexed="64"/>
      </bottom>
      <diagonal/>
    </border>
    <border>
      <left style="medium">
        <color indexed="64"/>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top style="thin">
        <color theme="0" tint="-0.14996795556505021"/>
      </top>
      <bottom/>
      <diagonal/>
    </border>
    <border>
      <left style="medium">
        <color indexed="64"/>
      </left>
      <right style="thin">
        <color theme="0" tint="-0.14996795556505021"/>
      </right>
      <top/>
      <bottom style="thin">
        <color theme="0" tint="-0.14996795556505021"/>
      </bottom>
      <diagonal/>
    </border>
    <border>
      <left/>
      <right style="medium">
        <color indexed="64"/>
      </right>
      <top style="medium">
        <color indexed="64"/>
      </top>
      <bottom style="thin">
        <color theme="0" tint="-0.14996795556505021"/>
      </bottom>
      <diagonal/>
    </border>
    <border>
      <left/>
      <right style="medium">
        <color indexed="64"/>
      </right>
      <top style="thin">
        <color theme="0" tint="-0.14996795556505021"/>
      </top>
      <bottom style="thin">
        <color theme="0" tint="-0.14996795556505021"/>
      </bottom>
      <diagonal/>
    </border>
    <border>
      <left/>
      <right style="medium">
        <color indexed="64"/>
      </right>
      <top style="thin">
        <color theme="0" tint="-0.14996795556505021"/>
      </top>
      <bottom style="medium">
        <color indexed="64"/>
      </bottom>
      <diagonal/>
    </border>
    <border>
      <left style="medium">
        <color indexed="64"/>
      </left>
      <right style="medium">
        <color indexed="64"/>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right style="medium">
        <color indexed="64"/>
      </right>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medium">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medium">
        <color indexed="64"/>
      </bottom>
      <diagonal/>
    </border>
    <border>
      <left/>
      <right style="thin">
        <color theme="0" tint="-0.14996795556505021"/>
      </right>
      <top style="medium">
        <color indexed="64"/>
      </top>
      <bottom style="medium">
        <color indexed="64"/>
      </bottom>
      <diagonal/>
    </border>
    <border>
      <left/>
      <right style="thin">
        <color theme="0" tint="-0.14996795556505021"/>
      </right>
      <top style="thin">
        <color theme="0" tint="-0.14996795556505021"/>
      </top>
      <bottom/>
      <diagonal/>
    </border>
    <border>
      <left style="medium">
        <color indexed="64"/>
      </left>
      <right style="medium">
        <color indexed="64"/>
      </right>
      <top style="thin">
        <color theme="0" tint="-0.14996795556505021"/>
      </top>
      <bottom/>
      <diagonal/>
    </border>
    <border>
      <left style="medium">
        <color indexed="64"/>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style="medium">
        <color indexed="64"/>
      </right>
      <top style="medium">
        <color indexed="64"/>
      </top>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thin">
        <color theme="0"/>
      </left>
      <right style="thin">
        <color theme="0"/>
      </right>
      <top style="medium">
        <color indexed="64"/>
      </top>
      <bottom style="thin">
        <color theme="0"/>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right style="thin">
        <color theme="0"/>
      </right>
      <top style="medium">
        <color indexed="64"/>
      </top>
      <bottom style="medium">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medium">
        <color indexed="64"/>
      </bottom>
      <diagonal/>
    </border>
    <border>
      <left style="medium">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1"/>
      </right>
      <top style="thin">
        <color theme="0" tint="-0.14996795556505021"/>
      </top>
      <bottom style="thin">
        <color theme="0" tint="-0.14996795556505021"/>
      </bottom>
      <diagonal/>
    </border>
    <border>
      <left style="thin">
        <color theme="0" tint="-0.14996795556505021"/>
      </left>
      <right/>
      <top/>
      <bottom style="medium">
        <color indexed="64"/>
      </bottom>
      <diagonal/>
    </border>
    <border>
      <left style="thin">
        <color theme="0" tint="-0.14996795556505021"/>
      </left>
      <right/>
      <top style="thin">
        <color theme="0" tint="-0.14996795556505021"/>
      </top>
      <bottom/>
      <diagonal/>
    </border>
    <border>
      <left style="thin">
        <color theme="0" tint="-0.14996795556505021"/>
      </left>
      <right/>
      <top style="medium">
        <color indexed="64"/>
      </top>
      <bottom style="thin">
        <color theme="0" tint="-0.14996795556505021"/>
      </bottom>
      <diagonal/>
    </border>
    <border>
      <left/>
      <right style="thin">
        <color theme="0" tint="-0.14996795556505021"/>
      </right>
      <top style="medium">
        <color indexed="64"/>
      </top>
      <bottom/>
      <diagonal/>
    </border>
    <border>
      <left/>
      <right style="thin">
        <color theme="0" tint="-0.14996795556505021"/>
      </right>
      <top/>
      <bottom style="medium">
        <color indexed="64"/>
      </bottom>
      <diagonal/>
    </border>
    <border>
      <left style="thin">
        <color theme="0" tint="-0.14996795556505021"/>
      </left>
      <right/>
      <top/>
      <bottom style="thin">
        <color theme="0" tint="-0.14996795556505021"/>
      </bottom>
      <diagonal/>
    </border>
    <border>
      <left style="thin">
        <color theme="0"/>
      </left>
      <right/>
      <top style="medium">
        <color indexed="64"/>
      </top>
      <bottom style="thin">
        <color theme="0"/>
      </bottom>
      <diagonal/>
    </border>
    <border>
      <left/>
      <right style="thin">
        <color theme="0" tint="-0.14996795556505021"/>
      </right>
      <top/>
      <bottom style="thin">
        <color theme="0" tint="-0.14996795556505021"/>
      </bottom>
      <diagonal/>
    </border>
    <border>
      <left style="medium">
        <color theme="1"/>
      </left>
      <right style="thin">
        <color theme="0" tint="-0.14996795556505021"/>
      </right>
      <top/>
      <bottom style="thin">
        <color theme="0" tint="-0.14996795556505021"/>
      </bottom>
      <diagonal/>
    </border>
    <border>
      <left style="thin">
        <color theme="0" tint="-0.14996795556505021"/>
      </left>
      <right style="medium">
        <color theme="1"/>
      </right>
      <top/>
      <bottom style="thin">
        <color theme="0" tint="-0.14996795556505021"/>
      </bottom>
      <diagonal/>
    </border>
    <border>
      <left/>
      <right style="thin">
        <color theme="0" tint="-0.14996795556505021"/>
      </right>
      <top/>
      <bottom/>
      <diagonal/>
    </border>
    <border>
      <left style="thin">
        <color theme="0"/>
      </left>
      <right style="medium">
        <color indexed="64"/>
      </right>
      <top style="medium">
        <color indexed="64"/>
      </top>
      <bottom style="medium">
        <color indexed="64"/>
      </bottom>
      <diagonal/>
    </border>
    <border>
      <left style="thin">
        <color theme="0"/>
      </left>
      <right style="medium">
        <color auto="1"/>
      </right>
      <top style="medium">
        <color auto="1"/>
      </top>
      <bottom/>
      <diagonal/>
    </border>
    <border>
      <left style="thin">
        <color theme="0"/>
      </left>
      <right style="medium">
        <color auto="1"/>
      </right>
      <top/>
      <bottom style="medium">
        <color auto="1"/>
      </bottom>
      <diagonal/>
    </border>
    <border>
      <left style="thin">
        <color theme="0"/>
      </left>
      <right style="thin">
        <color theme="0"/>
      </right>
      <top style="thin">
        <color theme="0"/>
      </top>
      <bottom/>
      <diagonal/>
    </border>
    <border>
      <left/>
      <right/>
      <top/>
      <bottom style="thin">
        <color theme="0" tint="-0.14996795556505021"/>
      </bottom>
      <diagonal/>
    </border>
    <border>
      <left style="medium">
        <color theme="1"/>
      </left>
      <right style="thin">
        <color theme="0" tint="-0.14996795556505021"/>
      </right>
      <top style="thin">
        <color theme="0" tint="-0.14996795556505021"/>
      </top>
      <bottom style="medium">
        <color auto="1"/>
      </bottom>
      <diagonal/>
    </border>
    <border>
      <left style="thin">
        <color theme="0" tint="-0.14996795556505021"/>
      </left>
      <right style="medium">
        <color theme="1"/>
      </right>
      <top style="thin">
        <color theme="0" tint="-0.14996795556505021"/>
      </top>
      <bottom style="medium">
        <color auto="1"/>
      </bottom>
      <diagonal/>
    </border>
    <border>
      <left style="medium">
        <color theme="1"/>
      </left>
      <right style="thin">
        <color theme="0" tint="-0.14996795556505021"/>
      </right>
      <top style="medium">
        <color indexed="64"/>
      </top>
      <bottom style="thin">
        <color theme="0" tint="-0.14996795556505021"/>
      </bottom>
      <diagonal/>
    </border>
    <border>
      <left style="thin">
        <color theme="0" tint="-0.14996795556505021"/>
      </left>
      <right style="medium">
        <color theme="1"/>
      </right>
      <top style="medium">
        <color indexed="64"/>
      </top>
      <bottom style="thin">
        <color theme="0" tint="-0.14996795556505021"/>
      </bottom>
      <diagonal/>
    </border>
    <border>
      <left style="thin">
        <color theme="0" tint="-0.14996795556505021"/>
      </left>
      <right style="thin">
        <color theme="0" tint="-0.14993743705557422"/>
      </right>
      <top style="thin">
        <color theme="0" tint="-0.14996795556505021"/>
      </top>
      <bottom style="medium">
        <color indexed="64"/>
      </bottom>
      <diagonal/>
    </border>
    <border>
      <left style="thin">
        <color theme="0" tint="-0.14996795556505021"/>
      </left>
      <right/>
      <top/>
      <bottom/>
      <diagonal/>
    </border>
    <border>
      <left style="thin">
        <color theme="0" tint="-0.14996795556505021"/>
      </left>
      <right style="medium">
        <color indexed="64"/>
      </right>
      <top/>
      <bottom/>
      <diagonal/>
    </border>
    <border>
      <left style="thin">
        <color theme="0"/>
      </left>
      <right/>
      <top/>
      <bottom/>
      <diagonal/>
    </border>
    <border>
      <left style="thin">
        <color theme="0" tint="-0.14996795556505021"/>
      </left>
      <right style="thin">
        <color theme="0" tint="-0.14993743705557422"/>
      </right>
      <top style="medium">
        <color indexed="64"/>
      </top>
      <bottom style="thin">
        <color theme="0" tint="-0.14996795556505021"/>
      </bottom>
      <diagonal/>
    </border>
    <border>
      <left style="thin">
        <color theme="0" tint="-0.2499465926084170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14996795556505021"/>
      </right>
      <top style="thin">
        <color theme="0" tint="-0.14996795556505021"/>
      </top>
      <bottom style="medium">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style="thin">
        <color theme="0" tint="-0.14993743705557422"/>
      </right>
      <top style="medium">
        <color auto="1"/>
      </top>
      <bottom style="medium">
        <color auto="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style="medium">
        <color auto="1"/>
      </top>
      <bottom style="thin">
        <color theme="0" tint="-0.14993743705557422"/>
      </bottom>
      <diagonal/>
    </border>
    <border>
      <left style="thin">
        <color theme="0" tint="-0.14993743705557422"/>
      </left>
      <right style="thin">
        <color theme="0" tint="-0.14993743705557422"/>
      </right>
      <top style="thin">
        <color theme="0" tint="-0.14993743705557422"/>
      </top>
      <bottom style="medium">
        <color auto="1"/>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medium">
        <color auto="1"/>
      </bottom>
      <diagonal/>
    </border>
    <border>
      <left style="thin">
        <color theme="0" tint="-0.14993743705557422"/>
      </left>
      <right/>
      <top style="thin">
        <color theme="0" tint="-0.14993743705557422"/>
      </top>
      <bottom/>
      <diagonal/>
    </border>
    <border>
      <left style="thin">
        <color theme="0" tint="-0.14993743705557422"/>
      </left>
      <right/>
      <top style="medium">
        <color auto="1"/>
      </top>
      <bottom style="thin">
        <color theme="0" tint="-0.14993743705557422"/>
      </bottom>
      <diagonal/>
    </border>
    <border>
      <left style="thin">
        <color theme="0" tint="-0.14993743705557422"/>
      </left>
      <right/>
      <top style="medium">
        <color auto="1"/>
      </top>
      <bottom style="medium">
        <color auto="1"/>
      </bottom>
      <diagonal/>
    </border>
    <border>
      <left style="thin">
        <color theme="0" tint="-0.14993743705557422"/>
      </left>
      <right style="thin">
        <color theme="0" tint="-0.14993743705557422"/>
      </right>
      <top/>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medium">
        <color indexed="64"/>
      </bottom>
      <diagonal/>
    </border>
    <border>
      <left style="thin">
        <color theme="0" tint="-0.24994659260841701"/>
      </left>
      <right style="thin">
        <color theme="0" tint="-0.14996795556505021"/>
      </right>
      <top/>
      <bottom style="thin">
        <color theme="0" tint="-0.14996795556505021"/>
      </bottom>
      <diagonal/>
    </border>
    <border>
      <left style="medium">
        <color indexed="64"/>
      </left>
      <right style="medium">
        <color indexed="64"/>
      </right>
      <top style="thin">
        <color theme="0"/>
      </top>
      <bottom/>
      <diagonal/>
    </border>
    <border>
      <left style="thin">
        <color theme="0"/>
      </left>
      <right style="thin">
        <color theme="0"/>
      </right>
      <top/>
      <bottom/>
      <diagonal/>
    </border>
    <border>
      <left style="thin">
        <color theme="0" tint="-0.14993743705557422"/>
      </left>
      <right/>
      <top/>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style="medium">
        <color auto="1"/>
      </left>
      <right style="thin">
        <color theme="0"/>
      </right>
      <top style="thin">
        <color theme="0"/>
      </top>
      <bottom style="thin">
        <color theme="0"/>
      </bottom>
      <diagonal/>
    </border>
    <border>
      <left style="medium">
        <color auto="1"/>
      </left>
      <right style="medium">
        <color auto="1"/>
      </right>
      <top style="medium">
        <color auto="1"/>
      </top>
      <bottom style="thin">
        <color theme="0"/>
      </bottom>
      <diagonal/>
    </border>
    <border>
      <left style="medium">
        <color auto="1"/>
      </left>
      <right style="medium">
        <color auto="1"/>
      </right>
      <top style="thin">
        <color theme="0"/>
      </top>
      <bottom style="thin">
        <color theme="0"/>
      </bottom>
      <diagonal/>
    </border>
    <border>
      <left style="medium">
        <color auto="1"/>
      </left>
      <right style="medium">
        <color auto="1"/>
      </right>
      <top style="thin">
        <color theme="0"/>
      </top>
      <bottom style="medium">
        <color auto="1"/>
      </bottom>
      <diagonal/>
    </border>
    <border>
      <left style="medium">
        <color auto="1"/>
      </left>
      <right style="medium">
        <color auto="1"/>
      </right>
      <top/>
      <bottom style="thin">
        <color theme="0"/>
      </bottom>
      <diagonal/>
    </border>
    <border>
      <left style="medium">
        <color auto="1"/>
      </left>
      <right style="thin">
        <color theme="0" tint="-0.14993743705557422"/>
      </right>
      <top/>
      <bottom/>
      <diagonal/>
    </border>
    <border>
      <left style="medium">
        <color auto="1"/>
      </left>
      <right style="thin">
        <color theme="0" tint="-0.14993743705557422"/>
      </right>
      <top style="medium">
        <color auto="1"/>
      </top>
      <bottom style="medium">
        <color auto="1"/>
      </bottom>
      <diagonal/>
    </border>
    <border>
      <left style="medium">
        <color auto="1"/>
      </left>
      <right style="thin">
        <color theme="0"/>
      </right>
      <top style="thin">
        <color theme="0"/>
      </top>
      <bottom/>
      <diagonal/>
    </border>
    <border>
      <left style="thin">
        <color theme="0"/>
      </left>
      <right style="medium">
        <color auto="1"/>
      </right>
      <top style="thin">
        <color theme="0"/>
      </top>
      <bottom/>
      <diagonal/>
    </border>
    <border>
      <left style="medium">
        <color auto="1"/>
      </left>
      <right style="thin">
        <color theme="0"/>
      </right>
      <top/>
      <bottom style="thin">
        <color theme="0"/>
      </bottom>
      <diagonal/>
    </border>
    <border>
      <left style="thin">
        <color theme="0"/>
      </left>
      <right style="medium">
        <color auto="1"/>
      </right>
      <top/>
      <bottom style="thin">
        <color theme="0"/>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medium">
        <color auto="1"/>
      </left>
      <right style="thin">
        <color theme="0"/>
      </right>
      <top/>
      <bottom/>
      <diagonal/>
    </border>
    <border>
      <left style="thin">
        <color theme="0"/>
      </left>
      <right style="medium">
        <color auto="1"/>
      </right>
      <top/>
      <bottom/>
      <diagonal/>
    </border>
    <border>
      <left style="thin">
        <color theme="0" tint="-0.14996795556505021"/>
      </left>
      <right style="thin">
        <color theme="0" tint="-0.14996795556505021"/>
      </right>
      <top/>
      <bottom style="thin">
        <color theme="0" tint="-0.14993743705557422"/>
      </bottom>
      <diagonal/>
    </border>
    <border>
      <left style="medium">
        <color indexed="64"/>
      </left>
      <right style="medium">
        <color indexed="64"/>
      </right>
      <top/>
      <bottom style="thin">
        <color theme="0" tint="-0.14993743705557422"/>
      </bottom>
      <diagonal/>
    </border>
    <border>
      <left style="medium">
        <color indexed="64"/>
      </left>
      <right style="medium">
        <color indexed="64"/>
      </right>
      <top style="thin">
        <color theme="0" tint="-0.14993743705557422"/>
      </top>
      <bottom style="thin">
        <color theme="0" tint="-0.14993743705557422"/>
      </bottom>
      <diagonal/>
    </border>
    <border>
      <left style="medium">
        <color indexed="64"/>
      </left>
      <right style="medium">
        <color indexed="64"/>
      </right>
      <top style="thin">
        <color theme="0" tint="-0.14993743705557422"/>
      </top>
      <bottom style="medium">
        <color auto="1"/>
      </bottom>
      <diagonal/>
    </border>
    <border>
      <left style="medium">
        <color indexed="64"/>
      </left>
      <right style="medium">
        <color indexed="64"/>
      </right>
      <top style="thin">
        <color theme="0" tint="-0.14993743705557422"/>
      </top>
      <bottom/>
      <diagonal/>
    </border>
    <border>
      <left style="medium">
        <color indexed="64"/>
      </left>
      <right style="medium">
        <color indexed="64"/>
      </right>
      <top style="medium">
        <color auto="1"/>
      </top>
      <bottom style="thin">
        <color theme="0" tint="-0.14993743705557422"/>
      </bottom>
      <diagonal/>
    </border>
    <border>
      <left style="medium">
        <color indexed="64"/>
      </left>
      <right style="thin">
        <color theme="0" tint="-0.14993743705557422"/>
      </right>
      <top style="medium">
        <color indexed="64"/>
      </top>
      <bottom/>
      <diagonal/>
    </border>
    <border>
      <left style="medium">
        <color indexed="64"/>
      </left>
      <right style="thin">
        <color theme="0" tint="-0.14993743705557422"/>
      </right>
      <top/>
      <bottom style="medium">
        <color auto="1"/>
      </bottom>
      <diagonal/>
    </border>
    <border>
      <left/>
      <right/>
      <top/>
      <bottom style="thin">
        <color theme="0"/>
      </bottom>
      <diagonal/>
    </border>
    <border>
      <left/>
      <right style="thin">
        <color theme="0"/>
      </right>
      <top/>
      <bottom/>
      <diagonal/>
    </border>
    <border>
      <left/>
      <right style="thin">
        <color theme="0"/>
      </right>
      <top style="medium">
        <color auto="1"/>
      </top>
      <bottom style="thin">
        <color theme="0"/>
      </bottom>
      <diagonal/>
    </border>
    <border>
      <left style="thin">
        <color theme="0"/>
      </left>
      <right/>
      <top style="thin">
        <color theme="0"/>
      </top>
      <bottom style="medium">
        <color auto="1"/>
      </bottom>
      <diagonal/>
    </border>
    <border>
      <left/>
      <right style="thin">
        <color theme="0"/>
      </right>
      <top style="thin">
        <color theme="0"/>
      </top>
      <bottom style="medium">
        <color auto="1"/>
      </bottom>
      <diagonal/>
    </border>
    <border>
      <left style="thin">
        <color theme="0" tint="-4.9989318521683403E-2"/>
      </left>
      <right style="thin">
        <color theme="0" tint="-4.9989318521683403E-2"/>
      </right>
      <top style="medium">
        <color indexed="64"/>
      </top>
      <bottom style="medium">
        <color indexed="64"/>
      </bottom>
      <diagonal/>
    </border>
    <border>
      <left style="thin">
        <color theme="0" tint="-4.9989318521683403E-2"/>
      </left>
      <right style="medium">
        <color indexed="64"/>
      </right>
      <top style="medium">
        <color indexed="64"/>
      </top>
      <bottom style="medium">
        <color indexed="64"/>
      </bottom>
      <diagonal/>
    </border>
    <border>
      <left style="medium">
        <color theme="0"/>
      </left>
      <right style="medium">
        <color theme="0"/>
      </right>
      <top/>
      <bottom style="medium">
        <color theme="0"/>
      </bottom>
      <diagonal/>
    </border>
    <border>
      <left style="thin">
        <color theme="0" tint="-4.9989318521683403E-2"/>
      </left>
      <right style="thin">
        <color theme="0" tint="-4.9989318521683403E-2"/>
      </right>
      <top/>
      <bottom style="medium">
        <color indexed="64"/>
      </bottom>
      <diagonal/>
    </border>
    <border>
      <left style="thin">
        <color theme="0" tint="-4.9989318521683403E-2"/>
      </left>
      <right style="medium">
        <color indexed="64"/>
      </right>
      <top/>
      <bottom style="medium">
        <color indexed="64"/>
      </bottom>
      <diagonal/>
    </border>
    <border>
      <left style="medium">
        <color auto="1"/>
      </left>
      <right style="thin">
        <color theme="0" tint="-0.14996795556505021"/>
      </right>
      <top style="medium">
        <color indexed="64"/>
      </top>
      <bottom style="thin">
        <color theme="0"/>
      </bottom>
      <diagonal/>
    </border>
    <border>
      <left style="thin">
        <color theme="0" tint="-0.14993743705557422"/>
      </left>
      <right style="thin">
        <color theme="0" tint="-0.14996795556505021"/>
      </right>
      <top style="medium">
        <color indexed="64"/>
      </top>
      <bottom style="thin">
        <color theme="0"/>
      </bottom>
      <diagonal/>
    </border>
    <border>
      <left/>
      <right/>
      <top style="thin">
        <color theme="0" tint="-0.14996795556505021"/>
      </top>
      <bottom/>
      <diagonal/>
    </border>
    <border>
      <left/>
      <right style="medium">
        <color indexed="64"/>
      </right>
      <top style="medium">
        <color indexed="64"/>
      </top>
      <bottom/>
      <diagonal/>
    </border>
    <border>
      <left style="thin">
        <color theme="0" tint="-0.14996795556505021"/>
      </left>
      <right style="thin">
        <color theme="0" tint="-0.14993743705557422"/>
      </right>
      <top style="thin">
        <color theme="0" tint="-0.14996795556505021"/>
      </top>
      <bottom/>
      <diagonal/>
    </border>
    <border>
      <left style="thin">
        <color theme="0" tint="-0.14996795556505021"/>
      </left>
      <right style="thin">
        <color theme="0" tint="-0.14993743705557422"/>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tint="-0.14993743705557422"/>
      </right>
      <top style="medium">
        <color indexed="64"/>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style="thin">
        <color theme="0" tint="-0.14993743705557422"/>
      </right>
      <top style="thin">
        <color theme="0" tint="-0.14996795556505021"/>
      </top>
      <bottom/>
      <diagonal/>
    </border>
    <border>
      <left/>
      <right style="thin">
        <color theme="0" tint="-0.14993743705557422"/>
      </right>
      <top style="thin">
        <color theme="0" tint="-0.14996795556505021"/>
      </top>
      <bottom style="medium">
        <color indexed="64"/>
      </bottom>
      <diagonal/>
    </border>
    <border>
      <left/>
      <right style="thin">
        <color theme="0" tint="-0.14993743705557422"/>
      </right>
      <top/>
      <bottom style="thin">
        <color theme="0" tint="-0.14996795556505021"/>
      </bottom>
      <diagonal/>
    </border>
    <border>
      <left/>
      <right style="thin">
        <color theme="0" tint="-0.14993743705557422"/>
      </right>
      <top style="medium">
        <color indexed="64"/>
      </top>
      <bottom style="medium">
        <color indexed="64"/>
      </bottom>
      <diagonal/>
    </border>
    <border>
      <left/>
      <right style="thin">
        <color theme="0" tint="-0.14993743705557422"/>
      </right>
      <top/>
      <bottom/>
      <diagonal/>
    </border>
    <border>
      <left/>
      <right style="medium">
        <color auto="1"/>
      </right>
      <top style="medium">
        <color auto="1"/>
      </top>
      <bottom style="thin">
        <color theme="0"/>
      </bottom>
      <diagonal/>
    </border>
    <border>
      <left/>
      <right style="medium">
        <color auto="1"/>
      </right>
      <top style="thin">
        <color theme="0"/>
      </top>
      <bottom style="medium">
        <color auto="1"/>
      </bottom>
      <diagonal/>
    </border>
    <border>
      <left style="medium">
        <color theme="1"/>
      </left>
      <right style="thin">
        <color theme="0" tint="-0.14996795556505021"/>
      </right>
      <top/>
      <bottom/>
      <diagonal/>
    </border>
    <border>
      <left style="thin">
        <color theme="0" tint="-0.14996795556505021"/>
      </left>
      <right style="medium">
        <color theme="1"/>
      </right>
      <top/>
      <bottom/>
      <diagonal/>
    </border>
    <border>
      <left style="medium">
        <color rgb="FFBFBFBF"/>
      </left>
      <right style="medium">
        <color rgb="FFBFBFBF"/>
      </right>
      <top/>
      <bottom/>
      <diagonal/>
    </border>
    <border>
      <left/>
      <right style="medium">
        <color rgb="FFBFBFBF"/>
      </right>
      <top/>
      <bottom/>
      <diagonal/>
    </border>
    <border>
      <left style="medium">
        <color rgb="FFBFBFBF"/>
      </left>
      <right style="medium">
        <color rgb="FFBFBFBF"/>
      </right>
      <top style="medium">
        <color auto="1"/>
      </top>
      <bottom/>
      <diagonal/>
    </border>
    <border>
      <left/>
      <right style="medium">
        <color rgb="FFBFBFBF"/>
      </right>
      <top/>
      <bottom style="medium">
        <color auto="1"/>
      </bottom>
      <diagonal/>
    </border>
    <border>
      <left style="medium">
        <color rgb="FFBFBFBF"/>
      </left>
      <right/>
      <top style="medium">
        <color indexed="64"/>
      </top>
      <bottom/>
      <diagonal/>
    </border>
    <border>
      <left style="medium">
        <color rgb="FFBFBFBF"/>
      </left>
      <right/>
      <top/>
      <bottom/>
      <diagonal/>
    </border>
    <border>
      <left style="medium">
        <color rgb="FFBFBFBF"/>
      </left>
      <right/>
      <top/>
      <bottom style="medium">
        <color indexed="64"/>
      </bottom>
      <diagonal/>
    </border>
    <border>
      <left style="medium">
        <color rgb="FFBFBFBF"/>
      </left>
      <right style="thin">
        <color theme="0" tint="-0.14996795556505021"/>
      </right>
      <top style="medium">
        <color indexed="64"/>
      </top>
      <bottom/>
      <diagonal/>
    </border>
    <border>
      <left style="medium">
        <color rgb="FFBFBFBF"/>
      </left>
      <right style="thin">
        <color theme="0" tint="-0.14996795556505021"/>
      </right>
      <top/>
      <bottom/>
      <diagonal/>
    </border>
    <border>
      <left style="medium">
        <color rgb="FFBFBFBF"/>
      </left>
      <right style="medium">
        <color rgb="FFBFBFBF"/>
      </right>
      <top/>
      <bottom style="medium">
        <color indexed="64"/>
      </bottom>
      <diagonal/>
    </border>
    <border>
      <left style="medium">
        <color rgb="FFBFBFBF"/>
      </left>
      <right style="medium">
        <color indexed="64"/>
      </right>
      <top style="medium">
        <color indexed="64"/>
      </top>
      <bottom/>
      <diagonal/>
    </border>
    <border>
      <left style="medium">
        <color rgb="FFBFBFBF"/>
      </left>
      <right style="medium">
        <color indexed="64"/>
      </right>
      <top/>
      <bottom/>
      <diagonal/>
    </border>
    <border>
      <left/>
      <right/>
      <top style="thin">
        <color theme="0"/>
      </top>
      <bottom style="medium">
        <color indexed="64"/>
      </bottom>
      <diagonal/>
    </border>
    <border>
      <left style="medium">
        <color rgb="FFBFBFBF"/>
      </left>
      <right style="medium">
        <color indexed="64"/>
      </right>
      <top/>
      <bottom style="medium">
        <color indexed="64"/>
      </bottom>
      <diagonal/>
    </border>
    <border>
      <left style="thin">
        <color theme="0"/>
      </left>
      <right/>
      <top style="medium">
        <color auto="1"/>
      </top>
      <bottom style="medium">
        <color auto="1"/>
      </bottom>
      <diagonal/>
    </border>
    <border>
      <left/>
      <right style="medium">
        <color rgb="FFBFBFBF"/>
      </right>
      <top style="medium">
        <color auto="1"/>
      </top>
      <bottom/>
      <diagonal/>
    </border>
    <border>
      <left style="thin">
        <color theme="0" tint="-0.14996795556505021"/>
      </left>
      <right/>
      <top style="medium">
        <color indexed="64"/>
      </top>
      <bottom/>
      <diagonal/>
    </border>
    <border>
      <left/>
      <right style="medium">
        <color auto="1"/>
      </right>
      <top/>
      <bottom style="thin">
        <color theme="0"/>
      </bottom>
      <diagonal/>
    </border>
    <border>
      <left/>
      <right style="medium">
        <color indexed="64"/>
      </right>
      <top style="thin">
        <color theme="0" tint="-0.14996795556505021"/>
      </top>
      <bottom/>
      <diagonal/>
    </border>
    <border>
      <left style="thin">
        <color theme="0" tint="-0.14993743705557422"/>
      </left>
      <right style="thin">
        <color theme="0" tint="-0.14993743705557422"/>
      </right>
      <top style="medium">
        <color indexed="64"/>
      </top>
      <bottom/>
      <diagonal/>
    </border>
    <border>
      <left style="thin">
        <color theme="0" tint="-0.14993743705557422"/>
      </left>
      <right/>
      <top style="medium">
        <color indexed="64"/>
      </top>
      <bottom/>
      <diagonal/>
    </border>
    <border>
      <left style="thin">
        <color theme="0" tint="-0.14993743705557422"/>
      </left>
      <right style="thin">
        <color theme="0" tint="-0.14993743705557422"/>
      </right>
      <top/>
      <bottom style="medium">
        <color indexed="64"/>
      </bottom>
      <diagonal/>
    </border>
    <border>
      <left style="thin">
        <color theme="0" tint="-0.14993743705557422"/>
      </left>
      <right/>
      <top/>
      <bottom style="medium">
        <color indexed="64"/>
      </bottom>
      <diagonal/>
    </border>
    <border>
      <left style="thin">
        <color theme="0" tint="-0.14996795556505021"/>
      </left>
      <right style="thin">
        <color theme="0" tint="-0.14993743705557422"/>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theme="1"/>
      </left>
      <right style="thin">
        <color theme="0" tint="-0.14996795556505021"/>
      </right>
      <top style="medium">
        <color indexed="64"/>
      </top>
      <bottom/>
      <diagonal/>
    </border>
    <border>
      <left style="thin">
        <color theme="0" tint="-0.14996795556505021"/>
      </left>
      <right/>
      <top style="thin">
        <color theme="0"/>
      </top>
      <bottom style="thin">
        <color theme="0"/>
      </bottom>
      <diagonal/>
    </border>
    <border>
      <left style="thin">
        <color theme="0"/>
      </left>
      <right/>
      <top style="thin">
        <color theme="0"/>
      </top>
      <bottom style="double">
        <color theme="0" tint="-0.14996795556505021"/>
      </bottom>
      <diagonal/>
    </border>
    <border>
      <left style="thin">
        <color theme="0" tint="-0.14996795556505021"/>
      </left>
      <right style="medium">
        <color theme="1"/>
      </right>
      <top style="thin">
        <color theme="0" tint="-0.14996795556505021"/>
      </top>
      <bottom/>
      <diagonal/>
    </border>
    <border>
      <left style="thin">
        <color theme="0"/>
      </left>
      <right/>
      <top style="medium">
        <color auto="1"/>
      </top>
      <bottom style="double">
        <color theme="0" tint="-0.14996795556505021"/>
      </bottom>
      <diagonal/>
    </border>
    <border>
      <left/>
      <right/>
      <top style="medium">
        <color auto="1"/>
      </top>
      <bottom style="double">
        <color theme="0" tint="-0.14996795556505021"/>
      </bottom>
      <diagonal/>
    </border>
    <border>
      <left style="thin">
        <color theme="0"/>
      </left>
      <right style="hair">
        <color theme="0"/>
      </right>
      <top style="medium">
        <color indexed="64"/>
      </top>
      <bottom style="hair">
        <color theme="0"/>
      </bottom>
      <diagonal/>
    </border>
    <border>
      <left style="hair">
        <color theme="0"/>
      </left>
      <right style="hair">
        <color theme="0"/>
      </right>
      <top style="medium">
        <color indexed="64"/>
      </top>
      <bottom style="hair">
        <color theme="0"/>
      </bottom>
      <diagonal/>
    </border>
    <border>
      <left style="thin">
        <color theme="0"/>
      </left>
      <right style="hair">
        <color theme="0"/>
      </right>
      <top style="hair">
        <color theme="0"/>
      </top>
      <bottom style="medium">
        <color indexed="64"/>
      </bottom>
      <diagonal/>
    </border>
    <border>
      <left style="hair">
        <color theme="0"/>
      </left>
      <right style="hair">
        <color theme="0"/>
      </right>
      <top style="hair">
        <color theme="0"/>
      </top>
      <bottom style="medium">
        <color indexed="64"/>
      </bottom>
      <diagonal/>
    </border>
    <border>
      <left style="medium">
        <color theme="0"/>
      </left>
      <right style="medium">
        <color theme="0"/>
      </right>
      <top style="medium">
        <color theme="0"/>
      </top>
      <bottom/>
      <diagonal/>
    </border>
    <border>
      <left style="medium">
        <color indexed="64"/>
      </left>
      <right style="hair">
        <color theme="0"/>
      </right>
      <top style="medium">
        <color indexed="64"/>
      </top>
      <bottom style="hair">
        <color theme="0"/>
      </bottom>
      <diagonal/>
    </border>
    <border>
      <left style="hair">
        <color theme="0"/>
      </left>
      <right style="medium">
        <color indexed="64"/>
      </right>
      <top style="medium">
        <color indexed="64"/>
      </top>
      <bottom style="hair">
        <color theme="0"/>
      </bottom>
      <diagonal/>
    </border>
    <border>
      <left style="medium">
        <color indexed="64"/>
      </left>
      <right style="hair">
        <color theme="0"/>
      </right>
      <top style="hair">
        <color theme="0"/>
      </top>
      <bottom style="hair">
        <color theme="0"/>
      </bottom>
      <diagonal/>
    </border>
    <border>
      <left style="hair">
        <color theme="0"/>
      </left>
      <right style="hair">
        <color theme="0"/>
      </right>
      <top style="hair">
        <color theme="0"/>
      </top>
      <bottom style="hair">
        <color theme="0"/>
      </bottom>
      <diagonal/>
    </border>
    <border>
      <left style="hair">
        <color theme="0"/>
      </left>
      <right style="medium">
        <color indexed="64"/>
      </right>
      <top style="hair">
        <color theme="0"/>
      </top>
      <bottom style="hair">
        <color theme="0"/>
      </bottom>
      <diagonal/>
    </border>
    <border>
      <left style="medium">
        <color indexed="64"/>
      </left>
      <right style="hair">
        <color theme="0"/>
      </right>
      <top style="hair">
        <color theme="0"/>
      </top>
      <bottom style="medium">
        <color indexed="64"/>
      </bottom>
      <diagonal/>
    </border>
    <border>
      <left style="hair">
        <color theme="0"/>
      </left>
      <right style="medium">
        <color indexed="64"/>
      </right>
      <top style="hair">
        <color theme="0"/>
      </top>
      <bottom style="medium">
        <color indexed="64"/>
      </bottom>
      <diagonal/>
    </border>
    <border>
      <left style="medium">
        <color indexed="64"/>
      </left>
      <right style="hair">
        <color theme="0"/>
      </right>
      <top style="medium">
        <color indexed="64"/>
      </top>
      <bottom style="medium">
        <color indexed="64"/>
      </bottom>
      <diagonal/>
    </border>
    <border>
      <left style="hair">
        <color theme="0"/>
      </left>
      <right style="hair">
        <color theme="0"/>
      </right>
      <top style="medium">
        <color indexed="64"/>
      </top>
      <bottom style="medium">
        <color indexed="64"/>
      </bottom>
      <diagonal/>
    </border>
    <border>
      <left style="hair">
        <color theme="0"/>
      </left>
      <right style="medium">
        <color indexed="64"/>
      </right>
      <top style="medium">
        <color indexed="64"/>
      </top>
      <bottom style="medium">
        <color indexed="64"/>
      </bottom>
      <diagonal/>
    </border>
    <border>
      <left style="medium">
        <color indexed="64"/>
      </left>
      <right/>
      <top/>
      <bottom style="thin">
        <color theme="0" tint="-0.14996795556505021"/>
      </bottom>
      <diagonal/>
    </border>
    <border>
      <left style="medium">
        <color indexed="64"/>
      </left>
      <right style="thin">
        <color theme="0"/>
      </right>
      <top style="medium">
        <color indexed="64"/>
      </top>
      <bottom style="hair">
        <color theme="0"/>
      </bottom>
      <diagonal/>
    </border>
    <border>
      <left style="thin">
        <color theme="0"/>
      </left>
      <right style="thin">
        <color theme="0"/>
      </right>
      <top style="medium">
        <color indexed="64"/>
      </top>
      <bottom style="hair">
        <color theme="0"/>
      </bottom>
      <diagonal/>
    </border>
    <border>
      <left style="medium">
        <color indexed="64"/>
      </left>
      <right style="thin">
        <color theme="0"/>
      </right>
      <top style="hair">
        <color theme="0"/>
      </top>
      <bottom style="hair">
        <color theme="0"/>
      </bottom>
      <diagonal/>
    </border>
    <border>
      <left style="thin">
        <color theme="0"/>
      </left>
      <right style="thin">
        <color theme="0"/>
      </right>
      <top style="hair">
        <color theme="0"/>
      </top>
      <bottom style="hair">
        <color theme="0"/>
      </bottom>
      <diagonal/>
    </border>
    <border>
      <left style="medium">
        <color indexed="64"/>
      </left>
      <right style="thin">
        <color theme="0"/>
      </right>
      <top style="hair">
        <color theme="0"/>
      </top>
      <bottom style="medium">
        <color indexed="64"/>
      </bottom>
      <diagonal/>
    </border>
    <border>
      <left style="thin">
        <color theme="0"/>
      </left>
      <right style="thin">
        <color theme="0"/>
      </right>
      <top style="hair">
        <color theme="0"/>
      </top>
      <bottom style="medium">
        <color indexed="64"/>
      </bottom>
      <diagonal/>
    </border>
    <border>
      <left/>
      <right style="thin">
        <color theme="0" tint="-0.14996795556505021"/>
      </right>
      <top style="medium">
        <color indexed="64"/>
      </top>
      <bottom style="thin">
        <color theme="0"/>
      </bottom>
      <diagonal/>
    </border>
    <border>
      <left style="hair">
        <color theme="0"/>
      </left>
      <right/>
      <top style="medium">
        <color indexed="64"/>
      </top>
      <bottom style="hair">
        <color theme="0"/>
      </bottom>
      <diagonal/>
    </border>
    <border>
      <left style="thin">
        <color theme="0"/>
      </left>
      <right style="hair">
        <color theme="0"/>
      </right>
      <top style="hair">
        <color theme="0"/>
      </top>
      <bottom style="hair">
        <color theme="0"/>
      </bottom>
      <diagonal/>
    </border>
    <border>
      <left style="hair">
        <color theme="0"/>
      </left>
      <right/>
      <top style="hair">
        <color theme="0"/>
      </top>
      <bottom style="hair">
        <color theme="0"/>
      </bottom>
      <diagonal/>
    </border>
    <border>
      <left style="hair">
        <color theme="0"/>
      </left>
      <right/>
      <top style="hair">
        <color theme="0"/>
      </top>
      <bottom style="medium">
        <color indexed="64"/>
      </bottom>
      <diagonal/>
    </border>
    <border>
      <left style="hair">
        <color theme="0"/>
      </left>
      <right style="hair">
        <color theme="0"/>
      </right>
      <top/>
      <bottom style="hair">
        <color theme="0"/>
      </bottom>
      <diagonal/>
    </border>
    <border>
      <left style="medium">
        <color indexed="64"/>
      </left>
      <right style="hair">
        <color theme="0"/>
      </right>
      <top/>
      <bottom style="hair">
        <color theme="0"/>
      </bottom>
      <diagonal/>
    </border>
    <border>
      <left style="hair">
        <color theme="0"/>
      </left>
      <right style="medium">
        <color indexed="64"/>
      </right>
      <top/>
      <bottom style="hair">
        <color theme="0"/>
      </bottom>
      <diagonal/>
    </border>
    <border>
      <left style="medium">
        <color indexed="64"/>
      </left>
      <right style="hair">
        <color theme="0"/>
      </right>
      <top style="hair">
        <color theme="0"/>
      </top>
      <bottom/>
      <diagonal/>
    </border>
    <border>
      <left style="hair">
        <color theme="0"/>
      </left>
      <right style="hair">
        <color theme="0"/>
      </right>
      <top style="hair">
        <color theme="0"/>
      </top>
      <bottom/>
      <diagonal/>
    </border>
    <border>
      <left style="hair">
        <color theme="0"/>
      </left>
      <right style="medium">
        <color indexed="64"/>
      </right>
      <top style="hair">
        <color theme="0"/>
      </top>
      <bottom/>
      <diagonal/>
    </border>
    <border>
      <left style="thin">
        <color theme="0" tint="-0.14996795556505021"/>
      </left>
      <right/>
      <top style="medium">
        <color indexed="64"/>
      </top>
      <bottom style="medium">
        <color indexed="64"/>
      </bottom>
      <diagonal/>
    </border>
    <border>
      <left style="medium">
        <color indexed="64"/>
      </left>
      <right/>
      <top style="medium">
        <color indexed="64"/>
      </top>
      <bottom style="thin">
        <color theme="0" tint="-0.14996795556505021"/>
      </bottom>
      <diagonal/>
    </border>
    <border>
      <left style="medium">
        <color indexed="64"/>
      </left>
      <right style="medium">
        <color rgb="FFBFBFBF"/>
      </right>
      <top style="medium">
        <color indexed="64"/>
      </top>
      <bottom/>
      <diagonal/>
    </border>
    <border>
      <left style="medium">
        <color indexed="64"/>
      </left>
      <right style="medium">
        <color rgb="FFBFBFBF"/>
      </right>
      <top/>
      <bottom/>
      <diagonal/>
    </border>
    <border>
      <left style="medium">
        <color indexed="64"/>
      </left>
      <right style="medium">
        <color rgb="FFBFBFBF"/>
      </right>
      <top/>
      <bottom style="medium">
        <color indexed="64"/>
      </bottom>
      <diagonal/>
    </border>
    <border>
      <left style="medium">
        <color rgb="FFBFBFBF"/>
      </left>
      <right style="thin">
        <color theme="0" tint="-0.14996795556505021"/>
      </right>
      <top/>
      <bottom style="medium">
        <color indexed="64"/>
      </bottom>
      <diagonal/>
    </border>
    <border>
      <left style="medium">
        <color indexed="64"/>
      </left>
      <right style="medium">
        <color rgb="FFBFBFBF"/>
      </right>
      <top style="medium">
        <color indexed="64"/>
      </top>
      <bottom style="medium">
        <color rgb="FFBFBFBF"/>
      </bottom>
      <diagonal/>
    </border>
    <border>
      <left style="medium">
        <color indexed="64"/>
      </left>
      <right style="medium">
        <color rgb="FFBFBFBF"/>
      </right>
      <top/>
      <bottom style="medium">
        <color rgb="FFBFBFBF"/>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auto="1"/>
      </bottom>
      <diagonal/>
    </border>
    <border>
      <left style="thin">
        <color theme="0" tint="-0.24994659260841701"/>
      </left>
      <right style="thin">
        <color theme="0" tint="-0.14996795556505021"/>
      </right>
      <top style="medium">
        <color indexed="64"/>
      </top>
      <bottom style="thin">
        <color theme="0" tint="-0.14996795556505021"/>
      </bottom>
      <diagonal/>
    </border>
    <border>
      <left style="thin">
        <color theme="0" tint="-0.24994659260841701"/>
      </left>
      <right style="thin">
        <color theme="0" tint="-0.14996795556505021"/>
      </right>
      <top style="thin">
        <color theme="0" tint="-0.14996795556505021"/>
      </top>
      <bottom/>
      <diagonal/>
    </border>
    <border>
      <left style="hair">
        <color theme="0"/>
      </left>
      <right/>
      <top style="hair">
        <color theme="0"/>
      </top>
      <bottom/>
      <diagonal/>
    </border>
    <border>
      <left/>
      <right style="hair">
        <color theme="0"/>
      </right>
      <top style="medium">
        <color indexed="64"/>
      </top>
      <bottom style="hair">
        <color theme="0"/>
      </bottom>
      <diagonal/>
    </border>
    <border>
      <left/>
      <right style="hair">
        <color theme="0"/>
      </right>
      <top style="hair">
        <color theme="0"/>
      </top>
      <bottom style="hair">
        <color theme="0"/>
      </bottom>
      <diagonal/>
    </border>
    <border>
      <left/>
      <right style="hair">
        <color theme="0"/>
      </right>
      <top style="hair">
        <color theme="0"/>
      </top>
      <bottom/>
      <diagonal/>
    </border>
    <border>
      <left/>
      <right style="hair">
        <color theme="0"/>
      </right>
      <top style="hair">
        <color theme="0"/>
      </top>
      <bottom style="medium">
        <color indexed="64"/>
      </bottom>
      <diagonal/>
    </border>
    <border>
      <left style="medium">
        <color theme="0"/>
      </left>
      <right/>
      <top/>
      <bottom style="medium">
        <color theme="0"/>
      </bottom>
      <diagonal/>
    </border>
    <border>
      <left/>
      <right style="thin">
        <color theme="0"/>
      </right>
      <top style="medium">
        <color indexed="64"/>
      </top>
      <bottom/>
      <diagonal/>
    </border>
    <border>
      <left/>
      <right style="thin">
        <color theme="0"/>
      </right>
      <top/>
      <bottom style="medium">
        <color indexed="64"/>
      </bottom>
      <diagonal/>
    </border>
    <border>
      <left style="thin">
        <color theme="0" tint="-0.14993743705557422"/>
      </left>
      <right style="medium">
        <color indexed="64"/>
      </right>
      <top style="medium">
        <color indexed="64"/>
      </top>
      <bottom/>
      <diagonal/>
    </border>
    <border>
      <left style="thin">
        <color theme="0" tint="-0.14993743705557422"/>
      </left>
      <right style="medium">
        <color indexed="64"/>
      </right>
      <top/>
      <bottom/>
      <diagonal/>
    </border>
    <border>
      <left style="thin">
        <color theme="0" tint="-0.14993743705557422"/>
      </left>
      <right style="medium">
        <color indexed="64"/>
      </right>
      <top/>
      <bottom style="medium">
        <color indexed="64"/>
      </bottom>
      <diagonal/>
    </border>
    <border>
      <left style="medium">
        <color indexed="64"/>
      </left>
      <right style="thin">
        <color theme="0" tint="-0.14993743705557422"/>
      </right>
      <top style="medium">
        <color indexed="64"/>
      </top>
      <bottom style="thin">
        <color theme="0" tint="-0.14996795556505021"/>
      </bottom>
      <diagonal/>
    </border>
    <border>
      <left style="medium">
        <color indexed="64"/>
      </left>
      <right style="thin">
        <color theme="0" tint="-0.14993743705557422"/>
      </right>
      <top style="thin">
        <color theme="0" tint="-0.14996795556505021"/>
      </top>
      <bottom style="thin">
        <color theme="0" tint="-0.14996795556505021"/>
      </bottom>
      <diagonal/>
    </border>
    <border>
      <left style="medium">
        <color indexed="64"/>
      </left>
      <right style="thin">
        <color theme="0" tint="-0.14993743705557422"/>
      </right>
      <top style="thin">
        <color theme="0" tint="-0.14996795556505021"/>
      </top>
      <bottom style="medium">
        <color indexed="64"/>
      </bottom>
      <diagonal/>
    </border>
    <border>
      <left style="thin">
        <color theme="0" tint="-0.24994659260841701"/>
      </left>
      <right style="thin">
        <color theme="0" tint="-0.14996795556505021"/>
      </right>
      <top/>
      <bottom/>
      <diagonal/>
    </border>
    <border>
      <left/>
      <right/>
      <top style="medium">
        <color auto="1"/>
      </top>
      <bottom style="thin">
        <color theme="0"/>
      </bottom>
      <diagonal/>
    </border>
    <border>
      <left style="thin">
        <color theme="0"/>
      </left>
      <right/>
      <top style="medium">
        <color indexed="64"/>
      </top>
      <bottom/>
      <diagonal/>
    </border>
    <border>
      <left style="thin">
        <color theme="0"/>
      </left>
      <right/>
      <top/>
      <bottom style="medium">
        <color indexed="64"/>
      </bottom>
      <diagonal/>
    </border>
    <border>
      <left/>
      <right/>
      <top style="medium">
        <color indexed="64"/>
      </top>
      <bottom style="medium">
        <color rgb="FFBFBFBF"/>
      </bottom>
      <diagonal/>
    </border>
    <border>
      <left/>
      <right/>
      <top/>
      <bottom style="medium">
        <color rgb="FFBFBFBF"/>
      </bottom>
      <diagonal/>
    </border>
    <border>
      <left style="medium">
        <color indexed="64"/>
      </left>
      <right style="medium">
        <color indexed="64"/>
      </right>
      <top style="medium">
        <color indexed="64"/>
      </top>
      <bottom style="medium">
        <color rgb="FFBFBFBF"/>
      </bottom>
      <diagonal/>
    </border>
    <border>
      <left style="medium">
        <color indexed="64"/>
      </left>
      <right style="medium">
        <color indexed="64"/>
      </right>
      <top/>
      <bottom style="medium">
        <color rgb="FFBFBFBF"/>
      </bottom>
      <diagonal/>
    </border>
    <border>
      <left/>
      <right style="medium">
        <color auto="1"/>
      </right>
      <top style="thin">
        <color theme="0"/>
      </top>
      <bottom style="thin">
        <color theme="0"/>
      </bottom>
      <diagonal/>
    </border>
    <border>
      <left/>
      <right style="thin">
        <color theme="0" tint="-0.34998626667073579"/>
      </right>
      <top style="medium">
        <color auto="1"/>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14996795556505021"/>
      </left>
      <right style="thin">
        <color theme="0" tint="-0.24994659260841701"/>
      </right>
      <top style="medium">
        <color indexed="64"/>
      </top>
      <bottom/>
      <diagonal/>
    </border>
    <border>
      <left style="thin">
        <color theme="0" tint="-0.14996795556505021"/>
      </left>
      <right style="thin">
        <color theme="0" tint="-0.24994659260841701"/>
      </right>
      <top/>
      <bottom style="thin">
        <color theme="0" tint="-0.14996795556505021"/>
      </bottom>
      <diagonal/>
    </border>
    <border>
      <left style="thin">
        <color theme="0" tint="-0.14996795556505021"/>
      </left>
      <right style="thin">
        <color theme="0" tint="-0.24994659260841701"/>
      </right>
      <top style="thin">
        <color theme="0" tint="-0.14996795556505021"/>
      </top>
      <bottom/>
      <diagonal/>
    </border>
    <border>
      <left style="thin">
        <color theme="0" tint="-0.14996795556505021"/>
      </left>
      <right style="thin">
        <color theme="0" tint="-0.24994659260841701"/>
      </right>
      <top/>
      <bottom/>
      <diagonal/>
    </border>
    <border>
      <left style="thin">
        <color theme="0" tint="-0.24994659260841701"/>
      </left>
      <right style="thin">
        <color theme="0" tint="-0.14996795556505021"/>
      </right>
      <top style="medium">
        <color indexed="64"/>
      </top>
      <bottom/>
      <diagonal/>
    </border>
    <border>
      <left style="thin">
        <color theme="0" tint="-0.24994659260841701"/>
      </left>
      <right style="thin">
        <color theme="0" tint="-0.14996795556505021"/>
      </right>
      <top/>
      <bottom style="medium">
        <color indexed="64"/>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bottom style="thin">
        <color indexed="64"/>
      </bottom>
      <diagonal/>
    </border>
    <border>
      <left/>
      <right style="medium">
        <color theme="1"/>
      </right>
      <top style="medium">
        <color indexed="64"/>
      </top>
      <bottom style="thin">
        <color theme="0" tint="-0.14996795556505021"/>
      </bottom>
      <diagonal/>
    </border>
    <border>
      <left/>
      <right style="medium">
        <color theme="1"/>
      </right>
      <top style="thin">
        <color theme="0" tint="-0.14996795556505021"/>
      </top>
      <bottom style="medium">
        <color auto="1"/>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44" fontId="7" fillId="0" borderId="0" applyFont="0" applyFill="0" applyBorder="0" applyAlignment="0" applyProtection="0"/>
    <xf numFmtId="0" fontId="8" fillId="0" borderId="0"/>
    <xf numFmtId="43" fontId="7" fillId="0" borderId="0" applyFont="0" applyFill="0" applyBorder="0" applyAlignment="0" applyProtection="0"/>
    <xf numFmtId="0" fontId="7" fillId="0" borderId="0"/>
    <xf numFmtId="0" fontId="7" fillId="0" borderId="0">
      <alignment vertical="center"/>
    </xf>
    <xf numFmtId="49" fontId="9" fillId="0" borderId="7">
      <alignment vertical="center" wrapText="1"/>
    </xf>
    <xf numFmtId="170" fontId="7" fillId="0" borderId="0" applyFont="0" applyFill="0" applyBorder="0" applyAlignment="0" applyProtection="0"/>
    <xf numFmtId="9" fontId="7" fillId="0" borderId="0" applyFont="0" applyFill="0" applyBorder="0" applyAlignment="0" applyProtection="0"/>
    <xf numFmtId="0" fontId="13" fillId="0" borderId="0" applyNumberFormat="0" applyFill="0" applyBorder="0" applyAlignment="0" applyProtection="0">
      <alignment vertical="top"/>
      <protection locked="0"/>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171" fontId="7" fillId="0" borderId="0"/>
    <xf numFmtId="171" fontId="7" fillId="0" borderId="0"/>
    <xf numFmtId="0" fontId="7" fillId="0" borderId="0"/>
    <xf numFmtId="171" fontId="7" fillId="0" borderId="0"/>
    <xf numFmtId="0" fontId="7" fillId="0" borderId="0"/>
    <xf numFmtId="0" fontId="1" fillId="0" borderId="0"/>
    <xf numFmtId="0" fontId="1" fillId="0" borderId="0"/>
    <xf numFmtId="0" fontId="15" fillId="0" borderId="0"/>
    <xf numFmtId="0" fontId="7" fillId="0" borderId="0" applyNumberFormat="0" applyFont="0" applyFill="0" applyBorder="0" applyAlignment="0" applyProtection="0">
      <alignment vertical="top"/>
    </xf>
    <xf numFmtId="0" fontId="14" fillId="0" borderId="0"/>
    <xf numFmtId="0" fontId="7" fillId="0" borderId="0"/>
    <xf numFmtId="0" fontId="1" fillId="0" borderId="0"/>
    <xf numFmtId="0" fontId="1"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172"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44" fontId="1" fillId="0" borderId="0" applyFont="0" applyFill="0" applyBorder="0" applyAlignment="0" applyProtection="0"/>
    <xf numFmtId="17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cellStyleXfs>
  <cellXfs count="1473">
    <xf numFmtId="0" fontId="0" fillId="0" borderId="0" xfId="0"/>
    <xf numFmtId="0" fontId="4" fillId="0" borderId="10" xfId="0" applyFont="1" applyBorder="1"/>
    <xf numFmtId="0" fontId="4" fillId="0" borderId="13" xfId="0" applyFont="1" applyBorder="1"/>
    <xf numFmtId="0" fontId="4" fillId="0" borderId="14" xfId="0" applyFont="1" applyBorder="1"/>
    <xf numFmtId="0" fontId="4" fillId="0" borderId="18" xfId="0" applyFont="1" applyBorder="1"/>
    <xf numFmtId="0" fontId="5" fillId="0" borderId="27" xfId="0" applyFont="1" applyBorder="1"/>
    <xf numFmtId="0" fontId="5" fillId="0" borderId="28" xfId="0" applyFont="1" applyBorder="1"/>
    <xf numFmtId="166" fontId="5" fillId="0" borderId="27" xfId="1" applyNumberFormat="1" applyFont="1" applyFill="1" applyBorder="1" applyAlignment="1" applyProtection="1">
      <alignment horizontal="center" vertical="center"/>
    </xf>
    <xf numFmtId="49" fontId="4" fillId="0" borderId="10" xfId="0" applyNumberFormat="1" applyFont="1" applyBorder="1" applyAlignment="1">
      <alignment horizontal="right"/>
    </xf>
    <xf numFmtId="0" fontId="6" fillId="2" borderId="27" xfId="0" applyFont="1" applyFill="1" applyBorder="1" applyAlignment="1">
      <alignment horizontal="center" vertical="center" wrapText="1"/>
    </xf>
    <xf numFmtId="0" fontId="4" fillId="0" borderId="27" xfId="0" applyFont="1" applyBorder="1"/>
    <xf numFmtId="0" fontId="4" fillId="0" borderId="97" xfId="0" applyFont="1" applyBorder="1"/>
    <xf numFmtId="0" fontId="11" fillId="0" borderId="55"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1" fillId="0" borderId="54" xfId="0" applyFont="1" applyFill="1" applyBorder="1" applyAlignment="1" applyProtection="1">
      <alignment horizontal="left" vertical="center" wrapText="1"/>
    </xf>
    <xf numFmtId="0" fontId="11" fillId="0" borderId="71" xfId="0" applyFont="1" applyFill="1" applyBorder="1" applyAlignment="1" applyProtection="1">
      <alignment horizontal="left" vertical="center" wrapText="1"/>
    </xf>
    <xf numFmtId="0" fontId="5" fillId="0" borderId="85" xfId="0" applyFont="1" applyFill="1" applyBorder="1" applyAlignment="1" applyProtection="1">
      <alignment horizontal="left" vertical="center" wrapText="1"/>
    </xf>
    <xf numFmtId="0" fontId="5" fillId="0" borderId="79" xfId="0" applyFont="1" applyFill="1" applyBorder="1" applyAlignment="1" applyProtection="1">
      <alignment horizontal="left" vertical="center" wrapText="1"/>
    </xf>
    <xf numFmtId="0" fontId="5" fillId="0" borderId="80" xfId="0" applyFont="1" applyFill="1" applyBorder="1" applyAlignment="1" applyProtection="1">
      <alignment horizontal="left" vertical="center" wrapText="1"/>
    </xf>
    <xf numFmtId="0" fontId="5" fillId="0" borderId="83" xfId="0" applyFont="1" applyFill="1" applyBorder="1" applyAlignment="1" applyProtection="1">
      <alignment horizontal="left" vertical="center" wrapText="1"/>
    </xf>
    <xf numFmtId="43" fontId="5" fillId="0" borderId="110" xfId="1" applyNumberFormat="1" applyFont="1" applyFill="1" applyBorder="1" applyAlignment="1" applyProtection="1">
      <alignment horizontal="center" vertical="center" wrapText="1"/>
    </xf>
    <xf numFmtId="43" fontId="5" fillId="0" borderId="111" xfId="1" applyNumberFormat="1" applyFont="1" applyFill="1" applyBorder="1" applyAlignment="1" applyProtection="1">
      <alignment horizontal="center" vertical="center" wrapText="1"/>
    </xf>
    <xf numFmtId="43" fontId="5" fillId="0" borderId="113" xfId="1" applyNumberFormat="1" applyFont="1" applyFill="1" applyBorder="1" applyAlignment="1" applyProtection="1">
      <alignment horizontal="center" vertical="center" wrapText="1"/>
    </xf>
    <xf numFmtId="43" fontId="5" fillId="0" borderId="112" xfId="1" applyNumberFormat="1" applyFont="1" applyFill="1" applyBorder="1" applyAlignment="1" applyProtection="1">
      <alignment horizontal="center" vertical="center" wrapText="1"/>
    </xf>
    <xf numFmtId="43" fontId="5" fillId="0" borderId="114" xfId="1" applyNumberFormat="1" applyFont="1" applyFill="1" applyBorder="1" applyAlignment="1" applyProtection="1">
      <alignment horizontal="center" vertical="center" wrapText="1"/>
    </xf>
    <xf numFmtId="43" fontId="5" fillId="0" borderId="115" xfId="1" applyNumberFormat="1" applyFont="1" applyFill="1" applyBorder="1" applyAlignment="1" applyProtection="1">
      <alignment horizontal="center" vertical="center" wrapText="1"/>
    </xf>
    <xf numFmtId="43" fontId="4" fillId="0" borderId="27" xfId="1" applyFont="1" applyBorder="1"/>
    <xf numFmtId="166" fontId="5" fillId="0" borderId="79" xfId="1" applyNumberFormat="1" applyFont="1" applyFill="1" applyBorder="1" applyAlignment="1" applyProtection="1">
      <alignment horizontal="center" vertical="center"/>
    </xf>
    <xf numFmtId="166" fontId="18" fillId="0" borderId="79" xfId="1" applyNumberFormat="1" applyFont="1" applyFill="1" applyBorder="1" applyAlignment="1" applyProtection="1">
      <alignment horizontal="center" vertical="center"/>
    </xf>
    <xf numFmtId="166" fontId="5" fillId="0" borderId="80" xfId="1" applyNumberFormat="1" applyFont="1" applyFill="1" applyBorder="1" applyAlignment="1" applyProtection="1">
      <alignment horizontal="center" vertical="center"/>
    </xf>
    <xf numFmtId="0" fontId="2" fillId="0" borderId="55" xfId="0" applyFont="1" applyFill="1" applyBorder="1" applyAlignment="1" applyProtection="1">
      <alignment horizontal="left" vertical="center" wrapText="1"/>
    </xf>
    <xf numFmtId="0" fontId="2" fillId="0" borderId="27" xfId="0" applyFont="1" applyFill="1" applyBorder="1" applyAlignment="1" applyProtection="1">
      <alignment horizontal="left" vertical="center" wrapText="1"/>
    </xf>
    <xf numFmtId="0" fontId="2" fillId="0" borderId="54" xfId="0" applyFont="1" applyFill="1" applyBorder="1" applyAlignment="1" applyProtection="1">
      <alignment horizontal="left" vertical="center" wrapText="1"/>
    </xf>
    <xf numFmtId="0" fontId="2" fillId="0" borderId="55" xfId="0" applyFont="1" applyFill="1" applyBorder="1" applyAlignment="1" applyProtection="1">
      <alignment horizontal="left" vertical="center"/>
    </xf>
    <xf numFmtId="0" fontId="2" fillId="0" borderId="27" xfId="0" applyFont="1" applyFill="1" applyBorder="1" applyAlignment="1" applyProtection="1">
      <alignment horizontal="left" vertical="center"/>
    </xf>
    <xf numFmtId="0" fontId="2" fillId="0" borderId="56" xfId="0" applyFont="1" applyFill="1" applyBorder="1" applyAlignment="1" applyProtection="1">
      <alignment horizontal="left" vertical="center" wrapText="1"/>
    </xf>
    <xf numFmtId="0" fontId="5" fillId="0" borderId="35" xfId="0" applyFont="1" applyFill="1" applyBorder="1" applyAlignment="1" applyProtection="1">
      <alignment horizontal="left" vertical="center" wrapText="1"/>
    </xf>
    <xf numFmtId="0" fontId="18" fillId="0" borderId="35" xfId="0" applyFont="1" applyFill="1" applyBorder="1" applyAlignment="1" applyProtection="1">
      <alignment horizontal="left" vertical="center" wrapText="1"/>
    </xf>
    <xf numFmtId="0" fontId="18" fillId="0" borderId="37" xfId="0" applyFont="1" applyFill="1" applyBorder="1" applyAlignment="1" applyProtection="1">
      <alignment horizontal="left" vertical="center" wrapText="1"/>
    </xf>
    <xf numFmtId="0" fontId="18" fillId="0" borderId="33" xfId="0" applyFont="1" applyFill="1" applyBorder="1" applyAlignment="1" applyProtection="1">
      <alignment horizontal="left" vertical="center" wrapText="1"/>
    </xf>
    <xf numFmtId="0" fontId="18" fillId="0" borderId="57" xfId="0" applyFont="1" applyFill="1" applyBorder="1" applyAlignment="1" applyProtection="1">
      <alignment horizontal="left" vertical="center" wrapText="1"/>
    </xf>
    <xf numFmtId="166" fontId="5" fillId="0" borderId="32" xfId="1" applyNumberFormat="1" applyFont="1" applyFill="1" applyBorder="1" applyAlignment="1" applyProtection="1">
      <alignment horizontal="center" vertical="center"/>
    </xf>
    <xf numFmtId="166" fontId="5" fillId="0" borderId="34" xfId="1" applyNumberFormat="1" applyFont="1" applyFill="1" applyBorder="1" applyAlignment="1" applyProtection="1">
      <alignment horizontal="center" vertical="center"/>
    </xf>
    <xf numFmtId="166" fontId="5" fillId="0" borderId="36" xfId="1" applyNumberFormat="1" applyFont="1" applyFill="1" applyBorder="1" applyAlignment="1" applyProtection="1">
      <alignment horizontal="center" vertical="center"/>
    </xf>
    <xf numFmtId="166" fontId="5" fillId="0" borderId="40" xfId="1" applyNumberFormat="1" applyFont="1" applyFill="1" applyBorder="1" applyAlignment="1" applyProtection="1">
      <alignment horizontal="center" vertical="center"/>
    </xf>
    <xf numFmtId="166" fontId="5" fillId="0" borderId="29" xfId="1" applyNumberFormat="1" applyFont="1" applyFill="1" applyBorder="1" applyAlignment="1" applyProtection="1">
      <alignment horizontal="center" vertical="center"/>
    </xf>
    <xf numFmtId="166" fontId="5" fillId="0" borderId="30" xfId="1" applyNumberFormat="1" applyFont="1" applyFill="1" applyBorder="1" applyAlignment="1" applyProtection="1">
      <alignment horizontal="center" vertical="center"/>
    </xf>
    <xf numFmtId="166" fontId="5" fillId="0" borderId="30" xfId="1" applyNumberFormat="1" applyFont="1" applyFill="1" applyBorder="1" applyAlignment="1" applyProtection="1">
      <alignment vertical="center"/>
    </xf>
    <xf numFmtId="166" fontId="5" fillId="0" borderId="51" xfId="1" applyNumberFormat="1" applyFont="1" applyFill="1" applyBorder="1" applyAlignment="1" applyProtection="1">
      <alignment horizontal="center" vertical="center"/>
    </xf>
    <xf numFmtId="166" fontId="5" fillId="0" borderId="31" xfId="1" applyNumberFormat="1" applyFont="1" applyFill="1" applyBorder="1" applyAlignment="1" applyProtection="1">
      <alignment horizontal="center" vertical="center"/>
    </xf>
    <xf numFmtId="166" fontId="5" fillId="0" borderId="64" xfId="1" applyNumberFormat="1" applyFont="1" applyFill="1" applyBorder="1" applyAlignment="1" applyProtection="1">
      <alignment horizontal="center" vertical="center"/>
    </xf>
    <xf numFmtId="166" fontId="5" fillId="0" borderId="6" xfId="1" applyNumberFormat="1" applyFont="1" applyFill="1" applyBorder="1" applyAlignment="1" applyProtection="1">
      <alignment horizontal="center" vertical="center"/>
    </xf>
    <xf numFmtId="166" fontId="5" fillId="0" borderId="5" xfId="1" applyNumberFormat="1" applyFont="1" applyFill="1" applyBorder="1" applyAlignment="1" applyProtection="1">
      <alignment horizontal="center" vertical="center"/>
    </xf>
    <xf numFmtId="166" fontId="5" fillId="0" borderId="46" xfId="1" applyNumberFormat="1" applyFont="1" applyFill="1" applyBorder="1" applyAlignment="1" applyProtection="1">
      <alignment horizontal="center" vertical="center"/>
    </xf>
    <xf numFmtId="166" fontId="5" fillId="0" borderId="8" xfId="1" applyNumberFormat="1" applyFont="1" applyFill="1" applyBorder="1" applyAlignment="1" applyProtection="1">
      <alignment horizontal="center" vertical="center"/>
    </xf>
    <xf numFmtId="166" fontId="5" fillId="0" borderId="2" xfId="1" applyNumberFormat="1" applyFont="1" applyFill="1" applyBorder="1" applyAlignment="1" applyProtection="1">
      <alignment horizontal="center" vertical="center"/>
    </xf>
    <xf numFmtId="166" fontId="5" fillId="0" borderId="20" xfId="1" applyNumberFormat="1" applyFont="1" applyFill="1" applyBorder="1" applyAlignment="1" applyProtection="1">
      <alignment horizontal="center" vertical="center"/>
    </xf>
    <xf numFmtId="166" fontId="5" fillId="0" borderId="65" xfId="1" applyNumberFormat="1" applyFont="1" applyFill="1" applyBorder="1" applyAlignment="1" applyProtection="1">
      <alignment horizontal="center" vertical="center"/>
    </xf>
    <xf numFmtId="166" fontId="5" fillId="0" borderId="68" xfId="1" applyNumberFormat="1" applyFont="1" applyFill="1" applyBorder="1" applyAlignment="1" applyProtection="1">
      <alignment horizontal="center" vertical="center"/>
    </xf>
    <xf numFmtId="166" fontId="5" fillId="0" borderId="70" xfId="1" applyNumberFormat="1" applyFont="1" applyFill="1" applyBorder="1" applyAlignment="1" applyProtection="1">
      <alignment horizontal="center" vertical="center"/>
    </xf>
    <xf numFmtId="0" fontId="5" fillId="0" borderId="85" xfId="0" applyFont="1" applyFill="1" applyBorder="1" applyAlignment="1" applyProtection="1">
      <alignment horizontal="center" vertical="center" wrapText="1"/>
    </xf>
    <xf numFmtId="0" fontId="5" fillId="0" borderId="79" xfId="0" applyFont="1" applyFill="1" applyBorder="1" applyAlignment="1" applyProtection="1">
      <alignment horizontal="center" vertical="center" wrapText="1"/>
    </xf>
    <xf numFmtId="0" fontId="5" fillId="0" borderId="80" xfId="0" applyFont="1" applyFill="1" applyBorder="1" applyAlignment="1" applyProtection="1">
      <alignment horizontal="center" vertical="center" wrapText="1"/>
    </xf>
    <xf numFmtId="0" fontId="5" fillId="0" borderId="83" xfId="0" applyFont="1" applyFill="1" applyBorder="1" applyAlignment="1" applyProtection="1">
      <alignment horizontal="center" vertical="center" wrapText="1"/>
    </xf>
    <xf numFmtId="0" fontId="2" fillId="0" borderId="28" xfId="0" applyFont="1" applyFill="1" applyBorder="1" applyAlignment="1" applyProtection="1">
      <alignment horizontal="left" vertical="center" wrapText="1"/>
    </xf>
    <xf numFmtId="0" fontId="5" fillId="0" borderId="52" xfId="0" applyFont="1" applyFill="1" applyBorder="1" applyAlignment="1" applyProtection="1">
      <alignment horizontal="left" vertical="center" wrapText="1"/>
    </xf>
    <xf numFmtId="166" fontId="5" fillId="0" borderId="47" xfId="1" applyNumberFormat="1" applyFont="1" applyFill="1" applyBorder="1" applyAlignment="1" applyProtection="1">
      <alignment horizontal="center" vertical="center"/>
    </xf>
    <xf numFmtId="0" fontId="4" fillId="0" borderId="13" xfId="0" applyFont="1" applyBorder="1" applyProtection="1"/>
    <xf numFmtId="0" fontId="4" fillId="0" borderId="97" xfId="0" applyFont="1" applyBorder="1" applyProtection="1"/>
    <xf numFmtId="0" fontId="4" fillId="0" borderId="18" xfId="0" applyFont="1" applyBorder="1" applyProtection="1"/>
    <xf numFmtId="0" fontId="4" fillId="0" borderId="10" xfId="0" applyFont="1" applyBorder="1" applyProtection="1"/>
    <xf numFmtId="0" fontId="10" fillId="2" borderId="142" xfId="0" applyFont="1" applyFill="1" applyBorder="1" applyAlignment="1" applyProtection="1">
      <alignment horizontal="center" vertical="center" wrapText="1"/>
    </xf>
    <xf numFmtId="0" fontId="10" fillId="2" borderId="143" xfId="0" applyFont="1" applyFill="1" applyBorder="1" applyAlignment="1" applyProtection="1">
      <alignment horizontal="center" vertical="center" wrapText="1"/>
    </xf>
    <xf numFmtId="164" fontId="10" fillId="2" borderId="143" xfId="0" applyNumberFormat="1" applyFont="1" applyFill="1" applyBorder="1" applyAlignment="1" applyProtection="1">
      <alignment horizontal="center" vertical="center" wrapText="1"/>
    </xf>
    <xf numFmtId="165" fontId="10" fillId="2" borderId="143" xfId="0" applyNumberFormat="1" applyFont="1" applyFill="1" applyBorder="1" applyAlignment="1" applyProtection="1">
      <alignment horizontal="center" vertical="center" wrapText="1"/>
    </xf>
    <xf numFmtId="165" fontId="10" fillId="2" borderId="94" xfId="0" applyNumberFormat="1" applyFont="1" applyFill="1" applyBorder="1" applyAlignment="1" applyProtection="1">
      <alignment horizontal="center" vertical="center" wrapText="1"/>
    </xf>
    <xf numFmtId="0" fontId="11" fillId="0" borderId="124" xfId="0" applyFont="1" applyFill="1" applyBorder="1" applyAlignment="1" applyProtection="1">
      <alignment horizontal="left" vertical="center" wrapText="1"/>
    </xf>
    <xf numFmtId="0" fontId="5" fillId="0" borderId="28" xfId="0" applyFont="1" applyFill="1" applyBorder="1" applyAlignment="1" applyProtection="1">
      <alignment horizontal="center" vertical="center" wrapText="1"/>
    </xf>
    <xf numFmtId="43" fontId="5" fillId="0" borderId="28" xfId="1" applyNumberFormat="1" applyFont="1" applyFill="1" applyBorder="1" applyAlignment="1" applyProtection="1">
      <alignment horizontal="center" vertical="center" wrapText="1"/>
    </xf>
    <xf numFmtId="166" fontId="18" fillId="0" borderId="48" xfId="1" applyNumberFormat="1" applyFont="1" applyFill="1" applyBorder="1" applyAlignment="1" applyProtection="1">
      <alignment vertical="center" wrapText="1"/>
    </xf>
    <xf numFmtId="44" fontId="18" fillId="0" borderId="98" xfId="50" applyFont="1" applyFill="1" applyBorder="1" applyAlignment="1" applyProtection="1">
      <alignment horizontal="center" vertical="center"/>
    </xf>
    <xf numFmtId="44" fontId="18" fillId="0" borderId="53" xfId="50" applyFont="1" applyFill="1" applyBorder="1" applyAlignment="1" applyProtection="1">
      <alignment horizontal="center" vertical="center"/>
    </xf>
    <xf numFmtId="2" fontId="18" fillId="0" borderId="90" xfId="2" applyNumberFormat="1" applyFont="1" applyFill="1" applyBorder="1" applyAlignment="1" applyProtection="1">
      <alignment horizontal="right" vertical="center" wrapText="1"/>
    </xf>
    <xf numFmtId="2" fontId="18" fillId="0" borderId="88" xfId="2" applyNumberFormat="1" applyFont="1" applyFill="1" applyBorder="1" applyAlignment="1" applyProtection="1">
      <alignment horizontal="right" vertical="center" wrapText="1"/>
    </xf>
    <xf numFmtId="2" fontId="18" fillId="0" borderId="101" xfId="2" applyNumberFormat="1" applyFont="1" applyFill="1" applyBorder="1" applyAlignment="1" applyProtection="1">
      <alignment horizontal="center" vertical="center" wrapText="1"/>
    </xf>
    <xf numFmtId="43" fontId="18" fillId="0" borderId="55" xfId="1" applyFont="1" applyFill="1" applyBorder="1" applyAlignment="1" applyProtection="1">
      <alignment horizontal="center" vertical="center" wrapText="1"/>
    </xf>
    <xf numFmtId="43" fontId="18" fillId="0" borderId="102" xfId="1" applyFont="1" applyFill="1" applyBorder="1" applyAlignment="1" applyProtection="1">
      <alignment horizontal="center" vertical="center" wrapText="1"/>
    </xf>
    <xf numFmtId="44" fontId="18" fillId="0" borderId="59" xfId="50" applyFont="1" applyFill="1" applyBorder="1" applyAlignment="1" applyProtection="1">
      <alignment horizontal="center" vertical="center" wrapText="1"/>
    </xf>
    <xf numFmtId="44" fontId="18" fillId="0" borderId="33" xfId="50" applyFont="1" applyFill="1" applyBorder="1" applyAlignment="1" applyProtection="1">
      <alignment horizontal="center" vertical="center" wrapText="1"/>
    </xf>
    <xf numFmtId="0" fontId="11" fillId="0" borderId="108"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5" fillId="0" borderId="27" xfId="0" applyFont="1" applyFill="1" applyBorder="1" applyAlignment="1" applyProtection="1">
      <alignment horizontal="center" vertical="center" wrapText="1"/>
    </xf>
    <xf numFmtId="43" fontId="5" fillId="0" borderId="27" xfId="1" applyNumberFormat="1" applyFont="1" applyFill="1" applyBorder="1" applyAlignment="1" applyProtection="1">
      <alignment horizontal="center" vertical="center" wrapText="1"/>
    </xf>
    <xf numFmtId="166" fontId="18" fillId="0" borderId="49" xfId="1" applyNumberFormat="1" applyFont="1" applyFill="1" applyBorder="1" applyAlignment="1" applyProtection="1">
      <alignment vertical="center" wrapText="1"/>
    </xf>
    <xf numFmtId="44" fontId="18" fillId="0" borderId="42" xfId="50" applyFont="1" applyFill="1" applyBorder="1" applyAlignment="1" applyProtection="1">
      <alignment horizontal="center" vertical="center"/>
    </xf>
    <xf numFmtId="44" fontId="18" fillId="0" borderId="49" xfId="50" applyFont="1" applyFill="1" applyBorder="1" applyAlignment="1" applyProtection="1">
      <alignment horizontal="center" vertical="center"/>
    </xf>
    <xf numFmtId="2" fontId="18" fillId="0" borderId="60" xfId="2" applyNumberFormat="1" applyFont="1" applyFill="1" applyBorder="1" applyAlignment="1" applyProtection="1">
      <alignment horizontal="right" vertical="center" wrapText="1"/>
    </xf>
    <xf numFmtId="2" fontId="18" fillId="0" borderId="79" xfId="2" applyNumberFormat="1" applyFont="1" applyFill="1" applyBorder="1" applyAlignment="1" applyProtection="1">
      <alignment horizontal="right" vertical="center" wrapText="1"/>
    </xf>
    <xf numFmtId="2" fontId="18" fillId="0" borderId="81" xfId="2" applyNumberFormat="1" applyFont="1" applyFill="1" applyBorder="1" applyAlignment="1" applyProtection="1">
      <alignment horizontal="center" vertical="center" wrapText="1"/>
    </xf>
    <xf numFmtId="43" fontId="18" fillId="0" borderId="27" xfId="1" applyFont="1" applyFill="1" applyBorder="1" applyAlignment="1" applyProtection="1">
      <alignment horizontal="center" vertical="center" wrapText="1"/>
    </xf>
    <xf numFmtId="43" fontId="18" fillId="0" borderId="82" xfId="1" applyFont="1" applyFill="1" applyBorder="1" applyAlignment="1" applyProtection="1">
      <alignment horizontal="center" vertical="center" wrapText="1"/>
    </xf>
    <xf numFmtId="44" fontId="18" fillId="0" borderId="60" xfId="50" applyFont="1" applyFill="1" applyBorder="1" applyAlignment="1" applyProtection="1">
      <alignment horizontal="center" vertical="center" wrapText="1"/>
    </xf>
    <xf numFmtId="44" fontId="18" fillId="0" borderId="35" xfId="50" applyFont="1" applyFill="1" applyBorder="1" applyAlignment="1" applyProtection="1">
      <alignment horizontal="center" vertical="center" wrapText="1"/>
    </xf>
    <xf numFmtId="44" fontId="5" fillId="0" borderId="42" xfId="50" applyFont="1" applyFill="1" applyBorder="1" applyAlignment="1" applyProtection="1">
      <alignment horizontal="center" vertical="center"/>
    </xf>
    <xf numFmtId="44" fontId="5" fillId="0" borderId="49" xfId="50" applyFont="1" applyFill="1" applyBorder="1" applyAlignment="1" applyProtection="1">
      <alignment horizontal="center" vertical="center"/>
    </xf>
    <xf numFmtId="2" fontId="5" fillId="0" borderId="60" xfId="2" applyNumberFormat="1" applyFont="1" applyFill="1" applyBorder="1" applyAlignment="1" applyProtection="1">
      <alignment horizontal="right" vertical="center" wrapText="1"/>
    </xf>
    <xf numFmtId="2" fontId="5" fillId="0" borderId="79" xfId="2" applyNumberFormat="1" applyFont="1" applyFill="1" applyBorder="1" applyAlignment="1" applyProtection="1">
      <alignment horizontal="right" vertical="center" wrapText="1"/>
    </xf>
    <xf numFmtId="2" fontId="5" fillId="0" borderId="81" xfId="2" applyNumberFormat="1" applyFont="1" applyFill="1" applyBorder="1" applyAlignment="1" applyProtection="1">
      <alignment horizontal="center" vertical="center" wrapText="1"/>
    </xf>
    <xf numFmtId="43" fontId="5" fillId="0" borderId="27" xfId="1" applyFont="1" applyFill="1" applyBorder="1" applyAlignment="1" applyProtection="1">
      <alignment horizontal="center" vertical="center" wrapText="1"/>
    </xf>
    <xf numFmtId="43" fontId="5" fillId="0" borderId="82" xfId="1" applyFont="1" applyFill="1" applyBorder="1" applyAlignment="1" applyProtection="1">
      <alignment horizontal="center" vertical="center" wrapText="1"/>
    </xf>
    <xf numFmtId="44" fontId="5" fillId="0" borderId="60" xfId="50" applyFont="1" applyFill="1" applyBorder="1" applyAlignment="1" applyProtection="1">
      <alignment horizontal="center" vertical="center" wrapText="1"/>
    </xf>
    <xf numFmtId="44" fontId="5" fillId="0" borderId="35" xfId="50" applyFont="1" applyFill="1" applyBorder="1" applyAlignment="1" applyProtection="1">
      <alignment horizontal="center" vertical="center" wrapText="1"/>
    </xf>
    <xf numFmtId="166" fontId="18" fillId="0" borderId="49" xfId="1" applyNumberFormat="1" applyFont="1" applyFill="1" applyBorder="1" applyAlignment="1" applyProtection="1">
      <alignment horizontal="center" vertical="center" wrapText="1"/>
    </xf>
    <xf numFmtId="0" fontId="11" fillId="0" borderId="109" xfId="0" applyFont="1" applyFill="1" applyBorder="1" applyAlignment="1" applyProtection="1">
      <alignment horizontal="left" vertical="center" wrapText="1"/>
    </xf>
    <xf numFmtId="166" fontId="18" fillId="0" borderId="50" xfId="1" applyNumberFormat="1" applyFont="1" applyFill="1" applyBorder="1" applyAlignment="1" applyProtection="1">
      <alignment horizontal="center" vertical="center" wrapText="1"/>
    </xf>
    <xf numFmtId="44" fontId="18" fillId="0" borderId="43" xfId="50" applyFont="1" applyFill="1" applyBorder="1" applyAlignment="1" applyProtection="1">
      <alignment horizontal="center" vertical="center"/>
    </xf>
    <xf numFmtId="44" fontId="18" fillId="0" borderId="50" xfId="50" applyFont="1" applyFill="1" applyBorder="1" applyAlignment="1" applyProtection="1">
      <alignment horizontal="center" vertical="center"/>
    </xf>
    <xf numFmtId="2" fontId="18" fillId="0" borderId="36" xfId="2" applyNumberFormat="1" applyFont="1" applyFill="1" applyBorder="1" applyAlignment="1" applyProtection="1">
      <alignment horizontal="right" vertical="center" wrapText="1"/>
    </xf>
    <xf numFmtId="2" fontId="18" fillId="0" borderId="100" xfId="2" applyNumberFormat="1" applyFont="1" applyFill="1" applyBorder="1" applyAlignment="1" applyProtection="1">
      <alignment horizontal="right" vertical="center" wrapText="1"/>
    </xf>
    <xf numFmtId="2" fontId="18" fillId="0" borderId="99" xfId="2" applyNumberFormat="1" applyFont="1" applyFill="1" applyBorder="1" applyAlignment="1" applyProtection="1">
      <alignment horizontal="center" vertical="center" wrapText="1"/>
    </xf>
    <xf numFmtId="43" fontId="5" fillId="0" borderId="54" xfId="1" applyFont="1" applyFill="1" applyBorder="1" applyAlignment="1" applyProtection="1">
      <alignment horizontal="center" vertical="center" wrapText="1"/>
    </xf>
    <xf numFmtId="43" fontId="5" fillId="0" borderId="100" xfId="1" applyFont="1" applyFill="1" applyBorder="1" applyAlignment="1" applyProtection="1">
      <alignment horizontal="center" vertical="center" wrapText="1"/>
    </xf>
    <xf numFmtId="44" fontId="18" fillId="0" borderId="61" xfId="50" applyFont="1" applyFill="1" applyBorder="1" applyAlignment="1" applyProtection="1">
      <alignment horizontal="center" vertical="center" wrapText="1"/>
    </xf>
    <xf numFmtId="44" fontId="18" fillId="0" borderId="37" xfId="50" applyFont="1" applyFill="1" applyBorder="1" applyAlignment="1" applyProtection="1">
      <alignment horizontal="center" vertical="center" wrapText="1"/>
    </xf>
    <xf numFmtId="0" fontId="5" fillId="0" borderId="55" xfId="0" applyFont="1" applyFill="1" applyBorder="1" applyAlignment="1" applyProtection="1">
      <alignment horizontal="left" vertical="center" wrapText="1"/>
    </xf>
    <xf numFmtId="0" fontId="5" fillId="0" borderId="55" xfId="0" applyFont="1" applyFill="1" applyBorder="1" applyAlignment="1" applyProtection="1">
      <alignment horizontal="center" vertical="center" wrapText="1"/>
    </xf>
    <xf numFmtId="43" fontId="5" fillId="0" borderId="55" xfId="1" applyNumberFormat="1" applyFont="1" applyFill="1" applyBorder="1" applyAlignment="1" applyProtection="1">
      <alignment horizontal="center" vertical="center" wrapText="1"/>
    </xf>
    <xf numFmtId="166" fontId="5" fillId="0" borderId="53" xfId="1" applyNumberFormat="1" applyFont="1" applyFill="1" applyBorder="1" applyAlignment="1" applyProtection="1">
      <alignment horizontal="center" vertical="center" wrapText="1"/>
    </xf>
    <xf numFmtId="44" fontId="5" fillId="0" borderId="98" xfId="50" applyFont="1" applyFill="1" applyBorder="1" applyAlignment="1" applyProtection="1">
      <alignment horizontal="center" vertical="center"/>
    </xf>
    <xf numFmtId="2" fontId="5" fillId="0" borderId="90" xfId="2" applyNumberFormat="1" applyFont="1" applyFill="1" applyBorder="1" applyAlignment="1" applyProtection="1">
      <alignment horizontal="right" vertical="center" wrapText="1"/>
    </xf>
    <xf numFmtId="2" fontId="5" fillId="0" borderId="88" xfId="2" applyNumberFormat="1" applyFont="1" applyFill="1" applyBorder="1" applyAlignment="1" applyProtection="1">
      <alignment horizontal="right" vertical="center" wrapText="1"/>
    </xf>
    <xf numFmtId="2" fontId="5" fillId="0" borderId="91" xfId="2" applyNumberFormat="1" applyFont="1" applyFill="1" applyBorder="1" applyAlignment="1" applyProtection="1">
      <alignment horizontal="center" vertical="center" wrapText="1"/>
    </xf>
    <xf numFmtId="43" fontId="5" fillId="0" borderId="28" xfId="1" applyFont="1" applyFill="1" applyBorder="1" applyAlignment="1" applyProtection="1">
      <alignment horizontal="center" vertical="center" wrapText="1"/>
    </xf>
    <xf numFmtId="43" fontId="5" fillId="0" borderId="92" xfId="1" applyFont="1" applyFill="1" applyBorder="1" applyAlignment="1" applyProtection="1">
      <alignment horizontal="center" vertical="center" wrapText="1"/>
    </xf>
    <xf numFmtId="44" fontId="5" fillId="0" borderId="90" xfId="50" applyFont="1" applyFill="1" applyBorder="1" applyAlignment="1" applyProtection="1">
      <alignment horizontal="center" vertical="center" wrapText="1"/>
    </xf>
    <xf numFmtId="44" fontId="5" fillId="0" borderId="52" xfId="50" applyFont="1" applyFill="1" applyBorder="1" applyAlignment="1" applyProtection="1">
      <alignment horizontal="center" vertical="center" wrapText="1"/>
    </xf>
    <xf numFmtId="166" fontId="5" fillId="0" borderId="49" xfId="1" applyNumberFormat="1" applyFont="1" applyFill="1" applyBorder="1" applyAlignment="1" applyProtection="1">
      <alignment horizontal="center" vertical="center" wrapText="1"/>
    </xf>
    <xf numFmtId="166" fontId="5" fillId="0" borderId="48" xfId="1" applyNumberFormat="1" applyFont="1" applyFill="1" applyBorder="1" applyAlignment="1" applyProtection="1">
      <alignment horizontal="center" vertical="center" wrapText="1"/>
    </xf>
    <xf numFmtId="44" fontId="5" fillId="0" borderId="41" xfId="50" applyFont="1" applyFill="1" applyBorder="1" applyAlignment="1" applyProtection="1">
      <alignment horizontal="center" vertical="center"/>
    </xf>
    <xf numFmtId="2" fontId="5" fillId="0" borderId="59" xfId="2" applyNumberFormat="1" applyFont="1" applyFill="1" applyBorder="1" applyAlignment="1" applyProtection="1">
      <alignment horizontal="right" vertical="center" wrapText="1"/>
    </xf>
    <xf numFmtId="2" fontId="5" fillId="0" borderId="85" xfId="2" applyNumberFormat="1" applyFont="1" applyFill="1" applyBorder="1" applyAlignment="1" applyProtection="1">
      <alignment horizontal="right" vertical="center" wrapText="1"/>
    </xf>
    <xf numFmtId="2" fontId="5" fillId="0" borderId="101" xfId="2" applyNumberFormat="1" applyFont="1" applyFill="1" applyBorder="1" applyAlignment="1" applyProtection="1">
      <alignment horizontal="center" vertical="center" wrapText="1"/>
    </xf>
    <xf numFmtId="43" fontId="5" fillId="0" borderId="55" xfId="1" applyFont="1" applyFill="1" applyBorder="1" applyAlignment="1" applyProtection="1">
      <alignment horizontal="center" vertical="center" wrapText="1"/>
    </xf>
    <xf numFmtId="43" fontId="5" fillId="0" borderId="102" xfId="1" applyFont="1" applyFill="1" applyBorder="1" applyAlignment="1" applyProtection="1">
      <alignment horizontal="center" vertical="center" wrapText="1"/>
    </xf>
    <xf numFmtId="44" fontId="5" fillId="0" borderId="59" xfId="50" applyFont="1" applyFill="1" applyBorder="1" applyAlignment="1" applyProtection="1">
      <alignment horizontal="center" vertical="center" wrapText="1"/>
    </xf>
    <xf numFmtId="44" fontId="5" fillId="0" borderId="33" xfId="50" applyFont="1" applyFill="1" applyBorder="1" applyAlignment="1" applyProtection="1">
      <alignment horizontal="center" vertical="center" wrapText="1"/>
    </xf>
    <xf numFmtId="0" fontId="5" fillId="0" borderId="27" xfId="0" applyFont="1" applyBorder="1" applyAlignment="1" applyProtection="1">
      <alignment horizontal="left" vertical="center" wrapText="1"/>
    </xf>
    <xf numFmtId="0" fontId="5" fillId="0" borderId="27" xfId="0" applyFont="1" applyBorder="1" applyAlignment="1" applyProtection="1">
      <alignment horizontal="center" vertical="center" wrapText="1"/>
    </xf>
    <xf numFmtId="166" fontId="5" fillId="0" borderId="79" xfId="1" applyNumberFormat="1" applyFont="1" applyFill="1" applyBorder="1" applyAlignment="1" applyProtection="1">
      <alignment horizontal="center" vertical="center" wrapText="1"/>
    </xf>
    <xf numFmtId="166" fontId="5" fillId="0" borderId="9" xfId="1" applyNumberFormat="1" applyFont="1" applyFill="1" applyBorder="1" applyAlignment="1" applyProtection="1">
      <alignment vertical="center" wrapText="1"/>
    </xf>
    <xf numFmtId="166" fontId="5" fillId="0" borderId="84" xfId="1" applyNumberFormat="1" applyFont="1" applyFill="1" applyBorder="1" applyAlignment="1" applyProtection="1">
      <alignment vertical="center" wrapText="1"/>
    </xf>
    <xf numFmtId="166" fontId="5" fillId="0" borderId="104" xfId="1" applyNumberFormat="1" applyFont="1" applyFill="1" applyBorder="1" applyAlignment="1" applyProtection="1">
      <alignment vertical="center" wrapText="1"/>
    </xf>
    <xf numFmtId="0" fontId="11" fillId="0" borderId="107" xfId="0" applyFont="1" applyFill="1" applyBorder="1" applyAlignment="1" applyProtection="1">
      <alignment horizontal="left" vertical="center" wrapText="1"/>
    </xf>
    <xf numFmtId="0" fontId="11" fillId="0" borderId="103" xfId="0" applyFont="1" applyFill="1" applyBorder="1" applyAlignment="1" applyProtection="1">
      <alignment horizontal="left" vertical="center" wrapText="1"/>
    </xf>
    <xf numFmtId="43" fontId="5" fillId="0" borderId="54" xfId="1" applyNumberFormat="1" applyFont="1" applyFill="1" applyBorder="1" applyAlignment="1" applyProtection="1">
      <alignment horizontal="center" vertical="center" wrapText="1"/>
    </xf>
    <xf numFmtId="166" fontId="5" fillId="0" borderId="50" xfId="1" applyNumberFormat="1" applyFont="1" applyFill="1" applyBorder="1" applyAlignment="1" applyProtection="1">
      <alignment horizontal="center" vertical="center" wrapText="1"/>
    </xf>
    <xf numFmtId="44" fontId="5" fillId="0" borderId="43" xfId="50" applyFont="1" applyFill="1" applyBorder="1" applyAlignment="1" applyProtection="1">
      <alignment horizontal="center" vertical="center"/>
    </xf>
    <xf numFmtId="2" fontId="5" fillId="0" borderId="61" xfId="2" applyNumberFormat="1" applyFont="1" applyFill="1" applyBorder="1" applyAlignment="1" applyProtection="1">
      <alignment horizontal="right" vertical="center" wrapText="1"/>
    </xf>
    <xf numFmtId="2" fontId="5" fillId="0" borderId="80" xfId="2" applyNumberFormat="1" applyFont="1" applyFill="1" applyBorder="1" applyAlignment="1" applyProtection="1">
      <alignment horizontal="right" vertical="center" wrapText="1"/>
    </xf>
    <xf numFmtId="2" fontId="5" fillId="0" borderId="99" xfId="2" applyNumberFormat="1" applyFont="1" applyFill="1" applyBorder="1" applyAlignment="1" applyProtection="1">
      <alignment horizontal="center" vertical="center" wrapText="1"/>
    </xf>
    <xf numFmtId="44" fontId="5" fillId="0" borderId="61" xfId="50" applyFont="1" applyFill="1" applyBorder="1" applyAlignment="1" applyProtection="1">
      <alignment horizontal="center" vertical="center" wrapText="1"/>
    </xf>
    <xf numFmtId="44" fontId="5" fillId="0" borderId="37" xfId="50" applyFont="1" applyFill="1" applyBorder="1" applyAlignment="1" applyProtection="1">
      <alignment horizontal="center" vertical="center" wrapText="1"/>
    </xf>
    <xf numFmtId="44" fontId="5" fillId="0" borderId="59" xfId="50" applyFont="1" applyFill="1" applyBorder="1" applyAlignment="1" applyProtection="1">
      <alignment horizontal="center" vertical="center"/>
    </xf>
    <xf numFmtId="44" fontId="5" fillId="0" borderId="55" xfId="50" applyFont="1" applyFill="1" applyBorder="1" applyAlignment="1" applyProtection="1">
      <alignment horizontal="center" vertical="center"/>
    </xf>
    <xf numFmtId="44" fontId="5" fillId="0" borderId="33" xfId="50" applyFont="1" applyFill="1" applyBorder="1" applyAlignment="1" applyProtection="1">
      <alignment horizontal="center" vertical="center"/>
    </xf>
    <xf numFmtId="2" fontId="5" fillId="0" borderId="32" xfId="1" applyNumberFormat="1" applyFont="1" applyFill="1" applyBorder="1" applyAlignment="1" applyProtection="1">
      <alignment horizontal="right" vertical="center" wrapText="1"/>
    </xf>
    <xf numFmtId="2" fontId="5" fillId="0" borderId="33" xfId="2" applyNumberFormat="1" applyFont="1" applyFill="1" applyBorder="1" applyAlignment="1" applyProtection="1">
      <alignment horizontal="right" vertical="center" wrapText="1"/>
    </xf>
    <xf numFmtId="2" fontId="5" fillId="0" borderId="32" xfId="2" applyNumberFormat="1" applyFont="1" applyFill="1" applyBorder="1" applyAlignment="1" applyProtection="1">
      <alignment horizontal="center" vertical="center" wrapText="1"/>
    </xf>
    <xf numFmtId="43" fontId="5" fillId="0" borderId="33" xfId="1" applyFont="1" applyFill="1" applyBorder="1" applyAlignment="1" applyProtection="1">
      <alignment horizontal="center" vertical="center" wrapText="1"/>
    </xf>
    <xf numFmtId="166" fontId="5" fillId="0" borderId="49" xfId="0" applyNumberFormat="1" applyFont="1" applyBorder="1" applyProtection="1"/>
    <xf numFmtId="44" fontId="5" fillId="0" borderId="60" xfId="50" applyFont="1" applyBorder="1" applyAlignment="1" applyProtection="1">
      <alignment vertical="center"/>
    </xf>
    <xf numFmtId="44" fontId="5" fillId="0" borderId="27" xfId="50" applyFont="1" applyBorder="1" applyAlignment="1" applyProtection="1">
      <alignment horizontal="center" vertical="center"/>
    </xf>
    <xf numFmtId="44" fontId="5" fillId="0" borderId="35" xfId="50" applyFont="1" applyBorder="1" applyAlignment="1" applyProtection="1">
      <alignment vertical="center"/>
    </xf>
    <xf numFmtId="2" fontId="5" fillId="0" borderId="34" xfId="1" applyNumberFormat="1" applyFont="1" applyBorder="1" applyAlignment="1" applyProtection="1">
      <alignment horizontal="right" vertical="center"/>
    </xf>
    <xf numFmtId="2" fontId="5" fillId="0" borderId="35" xfId="0" applyNumberFormat="1" applyFont="1" applyBorder="1" applyAlignment="1" applyProtection="1">
      <alignment horizontal="right" vertical="center"/>
    </xf>
    <xf numFmtId="0" fontId="5" fillId="0" borderId="79" xfId="0" applyFont="1" applyBorder="1" applyAlignment="1" applyProtection="1">
      <alignment horizontal="left" vertical="center" wrapText="1"/>
    </xf>
    <xf numFmtId="0" fontId="5" fillId="0" borderId="79" xfId="0" applyFont="1" applyBorder="1" applyAlignment="1" applyProtection="1">
      <alignment horizontal="center" vertical="center" wrapText="1"/>
    </xf>
    <xf numFmtId="177" fontId="5" fillId="0" borderId="116" xfId="50" applyNumberFormat="1" applyFont="1" applyBorder="1" applyAlignment="1" applyProtection="1">
      <alignment vertical="center"/>
    </xf>
    <xf numFmtId="0" fontId="5" fillId="0" borderId="0" xfId="0" applyFont="1" applyAlignment="1" applyProtection="1">
      <alignment horizontal="center" vertical="center"/>
    </xf>
    <xf numFmtId="166" fontId="5" fillId="0" borderId="50" xfId="0" applyNumberFormat="1" applyFont="1" applyBorder="1" applyAlignment="1" applyProtection="1">
      <alignment vertical="center"/>
    </xf>
    <xf numFmtId="44" fontId="5" fillId="0" borderId="61" xfId="50" applyFont="1" applyBorder="1" applyAlignment="1" applyProtection="1">
      <alignment vertical="center"/>
    </xf>
    <xf numFmtId="44" fontId="5" fillId="0" borderId="54" xfId="50" applyFont="1" applyBorder="1" applyAlignment="1" applyProtection="1">
      <alignment horizontal="center" vertical="center"/>
    </xf>
    <xf numFmtId="44" fontId="5" fillId="0" borderId="37" xfId="50" applyFont="1" applyBorder="1" applyAlignment="1" applyProtection="1">
      <alignment vertical="center"/>
    </xf>
    <xf numFmtId="2" fontId="5" fillId="0" borderId="36" xfId="1" applyNumberFormat="1" applyFont="1" applyBorder="1" applyAlignment="1" applyProtection="1">
      <alignment horizontal="right" vertical="center"/>
    </xf>
    <xf numFmtId="2" fontId="5" fillId="0" borderId="37" xfId="0" applyNumberFormat="1" applyFont="1" applyBorder="1" applyAlignment="1" applyProtection="1">
      <alignment horizontal="right" vertical="center"/>
    </xf>
    <xf numFmtId="177" fontId="5" fillId="0" borderId="48" xfId="50" applyNumberFormat="1" applyFont="1" applyBorder="1" applyAlignment="1" applyProtection="1">
      <alignment vertical="center"/>
    </xf>
    <xf numFmtId="44" fontId="5" fillId="0" borderId="59" xfId="50" applyFont="1" applyBorder="1" applyAlignment="1" applyProtection="1">
      <alignment vertical="center"/>
    </xf>
    <xf numFmtId="44" fontId="5" fillId="0" borderId="55" xfId="50" applyFont="1" applyBorder="1" applyAlignment="1" applyProtection="1">
      <alignment horizontal="center" vertical="center"/>
    </xf>
    <xf numFmtId="44" fontId="5" fillId="0" borderId="33" xfId="50" applyFont="1" applyBorder="1" applyAlignment="1" applyProtection="1">
      <alignment vertical="center"/>
    </xf>
    <xf numFmtId="2" fontId="5" fillId="0" borderId="32" xfId="1" applyNumberFormat="1" applyFont="1" applyBorder="1" applyAlignment="1" applyProtection="1">
      <alignment horizontal="right" vertical="center"/>
    </xf>
    <xf numFmtId="2" fontId="5" fillId="0" borderId="33" xfId="0" applyNumberFormat="1" applyFont="1" applyBorder="1" applyAlignment="1" applyProtection="1">
      <alignment horizontal="right" vertical="center"/>
    </xf>
    <xf numFmtId="177" fontId="5" fillId="0" borderId="49" xfId="50" applyNumberFormat="1" applyFont="1" applyBorder="1" applyAlignment="1" applyProtection="1">
      <alignment vertical="center"/>
    </xf>
    <xf numFmtId="177" fontId="5" fillId="0" borderId="118" xfId="50" applyNumberFormat="1" applyFont="1" applyBorder="1" applyAlignment="1" applyProtection="1">
      <alignment vertical="center"/>
    </xf>
    <xf numFmtId="177" fontId="5" fillId="0" borderId="50" xfId="50" applyNumberFormat="1" applyFont="1" applyBorder="1" applyAlignment="1" applyProtection="1">
      <alignment vertical="center"/>
    </xf>
    <xf numFmtId="166" fontId="5" fillId="0" borderId="48" xfId="0" applyNumberFormat="1" applyFont="1" applyBorder="1" applyProtection="1"/>
    <xf numFmtId="177" fontId="5" fillId="0" borderId="22" xfId="50" applyNumberFormat="1" applyFont="1" applyBorder="1" applyAlignment="1" applyProtection="1">
      <alignment vertical="center"/>
    </xf>
    <xf numFmtId="44" fontId="5" fillId="0" borderId="87" xfId="50" applyFont="1" applyBorder="1" applyAlignment="1" applyProtection="1">
      <alignment vertical="center"/>
    </xf>
    <xf numFmtId="44" fontId="5" fillId="0" borderId="71" xfId="50" applyFont="1" applyBorder="1" applyAlignment="1" applyProtection="1">
      <alignment horizontal="center" vertical="center"/>
    </xf>
    <xf numFmtId="44" fontId="5" fillId="0" borderId="72" xfId="50" applyFont="1" applyBorder="1" applyAlignment="1" applyProtection="1">
      <alignment vertical="center"/>
    </xf>
    <xf numFmtId="2" fontId="5" fillId="0" borderId="70" xfId="1" applyNumberFormat="1" applyFont="1" applyBorder="1" applyAlignment="1" applyProtection="1">
      <alignment horizontal="right" vertical="center"/>
    </xf>
    <xf numFmtId="2" fontId="5" fillId="0" borderId="72" xfId="0" applyNumberFormat="1" applyFont="1" applyBorder="1" applyAlignment="1" applyProtection="1">
      <alignment horizontal="right" vertical="center"/>
    </xf>
    <xf numFmtId="0" fontId="4" fillId="0" borderId="14" xfId="0" applyFont="1" applyBorder="1" applyProtection="1"/>
    <xf numFmtId="0" fontId="5" fillId="0" borderId="23" xfId="0" applyFont="1" applyBorder="1" applyProtection="1"/>
    <xf numFmtId="0" fontId="5" fillId="0" borderId="14" xfId="0" applyFont="1" applyBorder="1" applyProtection="1"/>
    <xf numFmtId="0" fontId="5" fillId="0" borderId="26" xfId="0" applyFont="1" applyBorder="1" applyProtection="1"/>
    <xf numFmtId="43" fontId="12" fillId="2" borderId="76" xfId="1" applyFont="1" applyFill="1" applyBorder="1" applyAlignment="1" applyProtection="1">
      <alignment horizontal="center" vertical="center"/>
    </xf>
    <xf numFmtId="43" fontId="12" fillId="2" borderId="77" xfId="1" applyFont="1" applyFill="1" applyBorder="1" applyAlignment="1" applyProtection="1">
      <alignment horizontal="center" vertical="center"/>
    </xf>
    <xf numFmtId="43" fontId="12" fillId="2" borderId="96" xfId="1" applyFont="1" applyFill="1" applyBorder="1" applyAlignment="1" applyProtection="1">
      <alignment horizontal="center" vertical="center"/>
    </xf>
    <xf numFmtId="175" fontId="12" fillId="2" borderId="76" xfId="1" applyNumberFormat="1" applyFont="1" applyFill="1" applyBorder="1" applyAlignment="1" applyProtection="1">
      <alignment horizontal="center" vertical="center"/>
    </xf>
    <xf numFmtId="175" fontId="12" fillId="2" borderId="96" xfId="1" applyNumberFormat="1" applyFont="1" applyFill="1" applyBorder="1" applyAlignment="1" applyProtection="1">
      <alignment horizontal="center" vertical="center"/>
    </xf>
    <xf numFmtId="9" fontId="12" fillId="2" borderId="94" xfId="2" applyNumberFormat="1" applyFont="1" applyFill="1" applyBorder="1" applyAlignment="1" applyProtection="1">
      <alignment horizontal="center" vertical="center"/>
    </xf>
    <xf numFmtId="175" fontId="5" fillId="0" borderId="111" xfId="1" applyNumberFormat="1" applyFont="1" applyBorder="1" applyAlignment="1" applyProtection="1">
      <alignment horizontal="right" vertical="center"/>
    </xf>
    <xf numFmtId="175" fontId="5" fillId="0" borderId="122" xfId="1" applyNumberFormat="1" applyFont="1" applyBorder="1" applyAlignment="1" applyProtection="1">
      <alignment horizontal="right" vertical="center"/>
    </xf>
    <xf numFmtId="43" fontId="5" fillId="0" borderId="52" xfId="1" applyFont="1" applyBorder="1" applyAlignment="1" applyProtection="1">
      <alignment horizontal="center" vertical="center"/>
    </xf>
    <xf numFmtId="43" fontId="5" fillId="0" borderId="90" xfId="1" applyFont="1" applyBorder="1" applyAlignment="1" applyProtection="1">
      <alignment horizontal="center" vertical="center"/>
    </xf>
    <xf numFmtId="175" fontId="5" fillId="0" borderId="110" xfId="1" applyNumberFormat="1" applyFont="1" applyBorder="1" applyAlignment="1" applyProtection="1">
      <alignment horizontal="right" vertical="center"/>
    </xf>
    <xf numFmtId="175" fontId="5" fillId="0" borderId="116" xfId="1" applyNumberFormat="1" applyFont="1" applyBorder="1" applyAlignment="1" applyProtection="1">
      <alignment horizontal="right" vertical="center"/>
    </xf>
    <xf numFmtId="43" fontId="5" fillId="0" borderId="27" xfId="1" applyFont="1" applyBorder="1" applyAlignment="1" applyProtection="1">
      <alignment horizontal="center" vertical="center"/>
    </xf>
    <xf numFmtId="43" fontId="5" fillId="0" borderId="35" xfId="1" applyFont="1" applyBorder="1" applyAlignment="1" applyProtection="1">
      <alignment horizontal="center" vertical="center"/>
    </xf>
    <xf numFmtId="43" fontId="4" fillId="0" borderId="18" xfId="1" applyFont="1" applyBorder="1" applyProtection="1"/>
    <xf numFmtId="43" fontId="5" fillId="0" borderId="27" xfId="1" applyFont="1" applyBorder="1" applyAlignment="1" applyProtection="1">
      <alignment horizontal="center"/>
    </xf>
    <xf numFmtId="43" fontId="5" fillId="0" borderId="60" xfId="1" applyFont="1" applyBorder="1" applyAlignment="1" applyProtection="1">
      <alignment horizontal="center"/>
    </xf>
    <xf numFmtId="43" fontId="5" fillId="0" borderId="60" xfId="1" applyFont="1" applyBorder="1" applyAlignment="1" applyProtection="1">
      <alignment horizontal="center" vertical="center"/>
    </xf>
    <xf numFmtId="0" fontId="18" fillId="0" borderId="35" xfId="0" applyFont="1" applyFill="1" applyBorder="1" applyAlignment="1" applyProtection="1">
      <alignment vertical="center" wrapText="1"/>
    </xf>
    <xf numFmtId="43" fontId="5" fillId="0" borderId="54" xfId="1" applyFont="1" applyBorder="1" applyAlignment="1" applyProtection="1">
      <alignment horizontal="center" vertical="center"/>
    </xf>
    <xf numFmtId="43" fontId="5" fillId="0" borderId="37" xfId="1" applyFont="1" applyBorder="1" applyAlignment="1" applyProtection="1">
      <alignment horizontal="center" vertical="center"/>
    </xf>
    <xf numFmtId="43" fontId="5" fillId="0" borderId="61" xfId="1" applyFont="1" applyBorder="1" applyAlignment="1" applyProtection="1">
      <alignment horizontal="center" vertical="center"/>
    </xf>
    <xf numFmtId="0" fontId="18" fillId="0" borderId="33" xfId="0" applyFont="1" applyFill="1" applyBorder="1" applyAlignment="1" applyProtection="1">
      <alignment vertical="center" wrapText="1"/>
    </xf>
    <xf numFmtId="177" fontId="5" fillId="0" borderId="29" xfId="50" applyNumberFormat="1" applyFont="1" applyFill="1" applyBorder="1" applyAlignment="1" applyProtection="1">
      <alignment vertical="center" wrapText="1"/>
    </xf>
    <xf numFmtId="175" fontId="5" fillId="0" borderId="114" xfId="1" applyNumberFormat="1" applyFont="1" applyBorder="1" applyAlignment="1" applyProtection="1">
      <alignment horizontal="right" vertical="center"/>
    </xf>
    <xf numFmtId="175" fontId="5" fillId="0" borderId="119" xfId="1" applyNumberFormat="1" applyFont="1" applyBorder="1" applyAlignment="1" applyProtection="1">
      <alignment horizontal="right" vertical="center"/>
    </xf>
    <xf numFmtId="43" fontId="5" fillId="3" borderId="28" xfId="1" applyFont="1" applyFill="1" applyBorder="1" applyAlignment="1" applyProtection="1">
      <alignment horizontal="center" vertical="center"/>
    </xf>
    <xf numFmtId="43" fontId="5" fillId="3" borderId="52" xfId="1" applyFont="1" applyFill="1" applyBorder="1" applyAlignment="1" applyProtection="1">
      <alignment horizontal="center" vertical="center"/>
    </xf>
    <xf numFmtId="43" fontId="5" fillId="3" borderId="90" xfId="1" applyFont="1" applyFill="1" applyBorder="1" applyAlignment="1" applyProtection="1">
      <alignment horizontal="center" vertical="center"/>
    </xf>
    <xf numFmtId="177" fontId="5" fillId="0" borderId="31" xfId="50" applyNumberFormat="1" applyFont="1" applyFill="1" applyBorder="1" applyAlignment="1" applyProtection="1">
      <alignment vertical="center" wrapText="1"/>
    </xf>
    <xf numFmtId="175" fontId="5" fillId="0" borderId="115" xfId="1" applyNumberFormat="1" applyFont="1" applyBorder="1" applyAlignment="1" applyProtection="1">
      <alignment horizontal="right" vertical="center"/>
    </xf>
    <xf numFmtId="175" fontId="5" fillId="0" borderId="117" xfId="1" applyNumberFormat="1" applyFont="1" applyBorder="1" applyAlignment="1" applyProtection="1">
      <alignment horizontal="right" vertical="center"/>
    </xf>
    <xf numFmtId="43" fontId="5" fillId="3" borderId="58" xfId="1" applyFont="1" applyFill="1" applyBorder="1" applyAlignment="1" applyProtection="1">
      <alignment horizontal="center" vertical="center"/>
    </xf>
    <xf numFmtId="43" fontId="5" fillId="3" borderId="45" xfId="1" applyFont="1" applyFill="1" applyBorder="1" applyAlignment="1" applyProtection="1">
      <alignment horizontal="center" vertical="center"/>
    </xf>
    <xf numFmtId="43" fontId="5" fillId="3" borderId="63" xfId="1" applyFont="1" applyFill="1" applyBorder="1" applyAlignment="1" applyProtection="1">
      <alignment horizontal="center" vertical="center"/>
    </xf>
    <xf numFmtId="43" fontId="5" fillId="3" borderId="55" xfId="1" applyFont="1" applyFill="1" applyBorder="1" applyAlignment="1" applyProtection="1">
      <alignment horizontal="center" vertical="center"/>
    </xf>
    <xf numFmtId="43" fontId="5" fillId="3" borderId="33" xfId="1" applyFont="1" applyFill="1" applyBorder="1" applyAlignment="1" applyProtection="1">
      <alignment horizontal="center" vertical="center"/>
    </xf>
    <xf numFmtId="43" fontId="5" fillId="3" borderId="59" xfId="1" applyFont="1" applyFill="1" applyBorder="1" applyAlignment="1" applyProtection="1">
      <alignment horizontal="center" vertical="center"/>
    </xf>
    <xf numFmtId="43" fontId="5" fillId="3" borderId="27" xfId="1" applyFont="1" applyFill="1" applyBorder="1" applyAlignment="1" applyProtection="1">
      <alignment horizontal="center" vertical="center"/>
    </xf>
    <xf numFmtId="43" fontId="5" fillId="3" borderId="35" xfId="1" applyFont="1" applyFill="1" applyBorder="1" applyAlignment="1" applyProtection="1">
      <alignment horizontal="center" vertical="center"/>
    </xf>
    <xf numFmtId="43" fontId="5" fillId="3" borderId="60" xfId="1" applyFont="1" applyFill="1" applyBorder="1" applyAlignment="1" applyProtection="1">
      <alignment horizontal="center" vertical="center"/>
    </xf>
    <xf numFmtId="0" fontId="5" fillId="0" borderId="35" xfId="0" applyFont="1" applyBorder="1" applyAlignment="1" applyProtection="1">
      <alignment vertical="center" wrapText="1"/>
    </xf>
    <xf numFmtId="177" fontId="5" fillId="0" borderId="8" xfId="50" applyNumberFormat="1" applyFont="1" applyFill="1" applyBorder="1" applyAlignment="1" applyProtection="1">
      <alignment vertical="center" wrapText="1"/>
    </xf>
    <xf numFmtId="43" fontId="5" fillId="3" borderId="54" xfId="1" applyFont="1" applyFill="1" applyBorder="1" applyAlignment="1" applyProtection="1">
      <alignment horizontal="center" vertical="center"/>
    </xf>
    <xf numFmtId="43" fontId="5" fillId="3" borderId="37" xfId="1" applyFont="1" applyFill="1" applyBorder="1" applyAlignment="1" applyProtection="1">
      <alignment horizontal="center" vertical="center"/>
    </xf>
    <xf numFmtId="43" fontId="5" fillId="3" borderId="61" xfId="1" applyFont="1" applyFill="1" applyBorder="1" applyAlignment="1" applyProtection="1">
      <alignment horizontal="center" vertical="center"/>
    </xf>
    <xf numFmtId="43" fontId="5" fillId="0" borderId="58" xfId="1" applyFont="1" applyBorder="1" applyAlignment="1" applyProtection="1">
      <alignment horizontal="center" vertical="center"/>
    </xf>
    <xf numFmtId="43" fontId="5" fillId="0" borderId="45" xfId="1" applyFont="1" applyBorder="1" applyAlignment="1" applyProtection="1">
      <alignment horizontal="center" vertical="center"/>
    </xf>
    <xf numFmtId="43" fontId="5" fillId="0" borderId="63" xfId="1" applyFont="1" applyBorder="1" applyAlignment="1" applyProtection="1">
      <alignment horizontal="center" vertical="center"/>
    </xf>
    <xf numFmtId="43" fontId="5" fillId="0" borderId="55" xfId="1" applyFont="1" applyBorder="1" applyAlignment="1" applyProtection="1">
      <alignment horizontal="center" vertical="center"/>
    </xf>
    <xf numFmtId="43" fontId="5" fillId="0" borderId="33" xfId="1" applyFont="1" applyBorder="1" applyAlignment="1" applyProtection="1">
      <alignment horizontal="center" vertical="center"/>
    </xf>
    <xf numFmtId="43" fontId="5" fillId="0" borderId="59" xfId="1" applyFont="1" applyBorder="1" applyAlignment="1" applyProtection="1">
      <alignment horizontal="center" vertical="center"/>
    </xf>
    <xf numFmtId="175" fontId="5" fillId="0" borderId="113" xfId="1" applyNumberFormat="1" applyFont="1" applyBorder="1" applyAlignment="1" applyProtection="1">
      <alignment horizontal="right" vertical="center"/>
    </xf>
    <xf numFmtId="175" fontId="5" fillId="0" borderId="118" xfId="1" applyNumberFormat="1" applyFont="1" applyBorder="1" applyAlignment="1" applyProtection="1">
      <alignment horizontal="right" vertical="center"/>
    </xf>
    <xf numFmtId="43" fontId="5" fillId="0" borderId="28" xfId="1" applyFont="1" applyBorder="1" applyAlignment="1" applyProtection="1">
      <alignment horizontal="center" vertical="center"/>
    </xf>
    <xf numFmtId="175" fontId="5" fillId="0" borderId="121" xfId="1" applyNumberFormat="1" applyFont="1" applyBorder="1" applyAlignment="1" applyProtection="1">
      <alignment horizontal="right" vertical="center"/>
    </xf>
    <xf numFmtId="175" fontId="5" fillId="0" borderId="127" xfId="1" applyNumberFormat="1" applyFont="1" applyBorder="1" applyAlignment="1" applyProtection="1">
      <alignment horizontal="right" vertical="center"/>
    </xf>
    <xf numFmtId="175" fontId="5" fillId="0" borderId="112" xfId="1" applyNumberFormat="1" applyFont="1" applyBorder="1" applyAlignment="1" applyProtection="1">
      <alignment horizontal="right" vertical="center"/>
    </xf>
    <xf numFmtId="175" fontId="5" fillId="0" borderId="120" xfId="1" applyNumberFormat="1" applyFont="1" applyBorder="1" applyAlignment="1" applyProtection="1">
      <alignment horizontal="right" vertical="center"/>
    </xf>
    <xf numFmtId="43" fontId="5" fillId="0" borderId="56" xfId="1" applyFont="1" applyBorder="1" applyAlignment="1" applyProtection="1">
      <alignment horizontal="center" vertical="center"/>
    </xf>
    <xf numFmtId="43" fontId="5" fillId="0" borderId="57" xfId="1" applyFont="1" applyBorder="1" applyAlignment="1" applyProtection="1">
      <alignment horizontal="center" vertical="center"/>
    </xf>
    <xf numFmtId="43" fontId="5" fillId="0" borderId="62" xfId="1" applyFont="1" applyBorder="1" applyAlignment="1" applyProtection="1">
      <alignment horizontal="center" vertical="center"/>
    </xf>
    <xf numFmtId="175" fontId="5" fillId="0" borderId="136" xfId="1" applyNumberFormat="1" applyFont="1" applyBorder="1" applyAlignment="1" applyProtection="1">
      <alignment horizontal="right" vertical="center"/>
    </xf>
    <xf numFmtId="43" fontId="5" fillId="0" borderId="69" xfId="1" applyFont="1" applyBorder="1" applyAlignment="1" applyProtection="1">
      <alignment horizontal="center" vertical="center"/>
    </xf>
    <xf numFmtId="43" fontId="5" fillId="0" borderId="105" xfId="1" applyFont="1" applyBorder="1" applyAlignment="1" applyProtection="1">
      <alignment horizontal="center" vertical="center"/>
    </xf>
    <xf numFmtId="43" fontId="5" fillId="0" borderId="93" xfId="1" applyFont="1" applyBorder="1" applyAlignment="1" applyProtection="1">
      <alignment horizontal="center" vertical="center"/>
    </xf>
    <xf numFmtId="0" fontId="18" fillId="0" borderId="57" xfId="0" applyFont="1" applyFill="1" applyBorder="1" applyAlignment="1" applyProtection="1">
      <alignment vertical="center" wrapText="1"/>
    </xf>
    <xf numFmtId="166" fontId="5" fillId="0" borderId="29" xfId="1" applyNumberFormat="1" applyFont="1" applyFill="1" applyBorder="1" applyAlignment="1" applyProtection="1">
      <alignment vertical="center"/>
    </xf>
    <xf numFmtId="166" fontId="5" fillId="0" borderId="32" xfId="1" applyNumberFormat="1" applyFont="1" applyFill="1" applyBorder="1" applyAlignment="1" applyProtection="1">
      <alignment vertical="center"/>
    </xf>
    <xf numFmtId="166" fontId="5" fillId="0" borderId="30" xfId="0" applyNumberFormat="1" applyFont="1" applyFill="1" applyBorder="1" applyAlignment="1" applyProtection="1">
      <alignment vertical="center"/>
    </xf>
    <xf numFmtId="166" fontId="5" fillId="0" borderId="44" xfId="1" applyNumberFormat="1" applyFont="1" applyFill="1" applyBorder="1" applyAlignment="1" applyProtection="1">
      <alignment horizontal="center" vertical="center"/>
    </xf>
    <xf numFmtId="0" fontId="18" fillId="0" borderId="37" xfId="0" applyFont="1" applyFill="1" applyBorder="1" applyAlignment="1" applyProtection="1">
      <alignment vertical="center" wrapText="1"/>
    </xf>
    <xf numFmtId="166" fontId="5" fillId="0" borderId="31" xfId="1" applyNumberFormat="1" applyFont="1" applyFill="1" applyBorder="1" applyAlignment="1" applyProtection="1">
      <alignment vertical="center"/>
    </xf>
    <xf numFmtId="166" fontId="5" fillId="0" borderId="36" xfId="1" applyNumberFormat="1" applyFont="1" applyFill="1" applyBorder="1" applyAlignment="1" applyProtection="1">
      <alignment vertical="center"/>
    </xf>
    <xf numFmtId="43" fontId="5" fillId="3" borderId="54" xfId="1" applyFont="1" applyFill="1" applyBorder="1" applyAlignment="1" applyProtection="1">
      <alignment vertical="center"/>
    </xf>
    <xf numFmtId="43" fontId="5" fillId="3" borderId="37" xfId="1" applyFont="1" applyFill="1" applyBorder="1" applyAlignment="1" applyProtection="1">
      <alignment vertical="center"/>
    </xf>
    <xf numFmtId="43" fontId="5" fillId="3" borderId="61" xfId="1" applyFont="1" applyFill="1" applyBorder="1" applyAlignment="1" applyProtection="1">
      <alignment vertical="center"/>
    </xf>
    <xf numFmtId="0" fontId="4" fillId="0" borderId="12" xfId="0" applyFont="1" applyBorder="1" applyProtection="1"/>
    <xf numFmtId="175" fontId="12" fillId="2" borderId="75" xfId="0" applyNumberFormat="1" applyFont="1" applyFill="1" applyBorder="1" applyAlignment="1" applyProtection="1">
      <alignment vertical="center"/>
    </xf>
    <xf numFmtId="0" fontId="4" fillId="0" borderId="23" xfId="0" applyFont="1" applyBorder="1" applyProtection="1"/>
    <xf numFmtId="0" fontId="4" fillId="0" borderId="26" xfId="0" applyFont="1" applyBorder="1" applyProtection="1"/>
    <xf numFmtId="43" fontId="12" fillId="2" borderId="70" xfId="1" applyFont="1" applyFill="1" applyBorder="1" applyAlignment="1" applyProtection="1">
      <alignment horizontal="left" vertical="center"/>
    </xf>
    <xf numFmtId="43" fontId="12" fillId="2" borderId="71" xfId="1" applyFont="1" applyFill="1" applyBorder="1" applyAlignment="1" applyProtection="1">
      <alignment horizontal="left" vertical="center"/>
    </xf>
    <xf numFmtId="43" fontId="12" fillId="2" borderId="72" xfId="1" applyFont="1" applyFill="1" applyBorder="1" applyAlignment="1" applyProtection="1">
      <alignment horizontal="left" vertical="center"/>
    </xf>
    <xf numFmtId="44" fontId="12" fillId="2" borderId="143" xfId="50" applyFont="1" applyFill="1" applyBorder="1" applyAlignment="1" applyProtection="1">
      <alignment horizontal="left" vertical="center"/>
    </xf>
    <xf numFmtId="44" fontId="12" fillId="2" borderId="94" xfId="50" applyFont="1" applyFill="1" applyBorder="1" applyAlignment="1" applyProtection="1">
      <alignment horizontal="left" vertical="center"/>
    </xf>
    <xf numFmtId="9" fontId="17" fillId="2" borderId="17" xfId="2" applyNumberFormat="1" applyFont="1" applyFill="1" applyBorder="1" applyAlignment="1" applyProtection="1">
      <alignment horizontal="center" vertical="center"/>
    </xf>
    <xf numFmtId="0" fontId="0" fillId="0" borderId="13" xfId="0" applyBorder="1" applyProtection="1"/>
    <xf numFmtId="0" fontId="0" fillId="0" borderId="10" xfId="0" applyBorder="1" applyProtection="1"/>
    <xf numFmtId="0" fontId="0" fillId="0" borderId="97" xfId="0" applyBorder="1" applyProtection="1"/>
    <xf numFmtId="165" fontId="2" fillId="5" borderId="143" xfId="0" applyNumberFormat="1" applyFont="1" applyFill="1" applyBorder="1" applyAlignment="1" applyProtection="1">
      <alignment horizontal="center" vertical="center" wrapText="1"/>
      <protection locked="0"/>
    </xf>
    <xf numFmtId="0" fontId="2" fillId="5" borderId="143" xfId="0" applyFont="1" applyFill="1" applyBorder="1" applyAlignment="1" applyProtection="1">
      <alignment horizontal="center" vertical="center" wrapText="1"/>
    </xf>
    <xf numFmtId="0" fontId="10" fillId="2" borderId="94" xfId="0" applyFont="1" applyFill="1" applyBorder="1" applyAlignment="1" applyProtection="1">
      <alignment horizontal="center" vertical="center" wrapText="1"/>
    </xf>
    <xf numFmtId="0" fontId="0" fillId="0" borderId="18" xfId="0" applyBorder="1" applyProtection="1"/>
    <xf numFmtId="0" fontId="22" fillId="0" borderId="29" xfId="0" applyFont="1" applyBorder="1" applyAlignment="1" applyProtection="1">
      <alignment horizontal="center" vertical="center" wrapText="1"/>
    </xf>
    <xf numFmtId="0" fontId="5" fillId="0" borderId="35" xfId="0" applyFont="1" applyFill="1" applyBorder="1" applyAlignment="1" applyProtection="1">
      <alignment vertical="center" wrapText="1"/>
    </xf>
    <xf numFmtId="0" fontId="22" fillId="0" borderId="30" xfId="0" applyFont="1" applyBorder="1" applyAlignment="1" applyProtection="1">
      <alignment horizontal="center" vertical="center" wrapText="1"/>
    </xf>
    <xf numFmtId="166" fontId="5" fillId="0" borderId="35" xfId="0" applyNumberFormat="1" applyFont="1" applyFill="1" applyBorder="1" applyAlignment="1" applyProtection="1">
      <alignment vertical="center"/>
    </xf>
    <xf numFmtId="166" fontId="5" fillId="0" borderId="27" xfId="0" applyNumberFormat="1" applyFont="1" applyFill="1" applyBorder="1" applyAlignment="1" applyProtection="1">
      <alignment vertical="center"/>
    </xf>
    <xf numFmtId="43" fontId="5" fillId="0" borderId="79" xfId="0" applyNumberFormat="1" applyFont="1" applyFill="1" applyBorder="1" applyAlignment="1" applyProtection="1">
      <alignment vertical="center"/>
    </xf>
    <xf numFmtId="43" fontId="5" fillId="0" borderId="35" xfId="0" applyNumberFormat="1" applyFont="1" applyFill="1" applyBorder="1" applyAlignment="1" applyProtection="1">
      <alignment vertical="center"/>
    </xf>
    <xf numFmtId="0" fontId="5" fillId="0" borderId="37" xfId="0" applyFont="1" applyFill="1" applyBorder="1" applyAlignment="1" applyProtection="1">
      <alignment horizontal="left" vertical="center" wrapText="1"/>
    </xf>
    <xf numFmtId="166" fontId="5" fillId="0" borderId="36" xfId="0" applyNumberFormat="1" applyFont="1" applyFill="1" applyBorder="1" applyAlignment="1" applyProtection="1">
      <alignment vertical="center"/>
    </xf>
    <xf numFmtId="166" fontId="5" fillId="0" borderId="37" xfId="0" applyNumberFormat="1" applyFont="1" applyFill="1" applyBorder="1" applyAlignment="1" applyProtection="1">
      <alignment vertical="center"/>
    </xf>
    <xf numFmtId="0" fontId="0" fillId="0" borderId="12" xfId="0" applyBorder="1" applyProtection="1"/>
    <xf numFmtId="0" fontId="0" fillId="0" borderId="11" xfId="0" applyBorder="1" applyProtection="1"/>
    <xf numFmtId="44" fontId="17" fillId="2" borderId="40" xfId="50" applyFont="1" applyFill="1" applyBorder="1" applyAlignment="1" applyProtection="1">
      <alignment horizontal="center" vertical="center" wrapText="1"/>
    </xf>
    <xf numFmtId="44" fontId="17" fillId="2" borderId="56" xfId="50" applyFont="1" applyFill="1" applyBorder="1" applyAlignment="1" applyProtection="1">
      <alignment horizontal="center" vertical="center" wrapText="1"/>
    </xf>
    <xf numFmtId="44" fontId="17" fillId="2" borderId="57" xfId="50" applyFont="1" applyFill="1" applyBorder="1" applyAlignment="1" applyProtection="1">
      <alignment horizontal="center" vertical="center" wrapText="1"/>
    </xf>
    <xf numFmtId="0" fontId="0" fillId="0" borderId="154" xfId="0" applyBorder="1" applyProtection="1"/>
    <xf numFmtId="43" fontId="17" fillId="2" borderId="40" xfId="50" applyNumberFormat="1" applyFont="1" applyFill="1" applyBorder="1" applyAlignment="1" applyProtection="1">
      <alignment horizontal="center" vertical="center" wrapText="1"/>
    </xf>
    <xf numFmtId="43" fontId="17" fillId="2" borderId="57" xfId="50" applyNumberFormat="1" applyFont="1" applyFill="1" applyBorder="1" applyAlignment="1" applyProtection="1">
      <alignment horizontal="center" vertical="center" wrapText="1"/>
    </xf>
    <xf numFmtId="44" fontId="17" fillId="2" borderId="159" xfId="50" applyFont="1" applyFill="1" applyBorder="1" applyAlignment="1" applyProtection="1">
      <alignment horizontal="center" vertical="center" wrapText="1"/>
    </xf>
    <xf numFmtId="44" fontId="17" fillId="2" borderId="160" xfId="50" applyFont="1" applyFill="1" applyBorder="1" applyAlignment="1" applyProtection="1">
      <alignment horizontal="center" vertical="center" wrapText="1"/>
    </xf>
    <xf numFmtId="9" fontId="17" fillId="2" borderId="57" xfId="2" applyFont="1" applyFill="1" applyBorder="1" applyAlignment="1" applyProtection="1">
      <alignment horizontal="center" vertical="center"/>
    </xf>
    <xf numFmtId="0" fontId="0" fillId="0" borderId="14" xfId="0" applyBorder="1" applyProtection="1"/>
    <xf numFmtId="0" fontId="5" fillId="0" borderId="33" xfId="0" applyFont="1" applyFill="1" applyBorder="1" applyAlignment="1" applyProtection="1">
      <alignment vertical="center" wrapText="1"/>
    </xf>
    <xf numFmtId="166" fontId="5" fillId="0" borderId="32" xfId="0" applyNumberFormat="1" applyFont="1" applyFill="1" applyBorder="1" applyAlignment="1" applyProtection="1">
      <alignment horizontal="center" vertical="center"/>
    </xf>
    <xf numFmtId="166" fontId="5" fillId="0" borderId="33" xfId="0" applyNumberFormat="1" applyFont="1" applyFill="1" applyBorder="1" applyAlignment="1" applyProtection="1">
      <alignment horizontal="center" vertical="center"/>
    </xf>
    <xf numFmtId="44" fontId="18" fillId="5" borderId="164" xfId="50" applyFont="1" applyFill="1" applyBorder="1" applyAlignment="1" applyProtection="1">
      <alignment horizontal="center" vertical="center"/>
      <protection locked="0"/>
    </xf>
    <xf numFmtId="178" fontId="5" fillId="0" borderId="33" xfId="0" applyNumberFormat="1" applyFont="1" applyFill="1" applyBorder="1" applyAlignment="1" applyProtection="1">
      <alignment horizontal="center" vertical="center"/>
    </xf>
    <xf numFmtId="166" fontId="5" fillId="0" borderId="47" xfId="0" applyNumberFormat="1" applyFont="1" applyFill="1" applyBorder="1" applyAlignment="1" applyProtection="1">
      <alignment horizontal="center" vertical="center"/>
    </xf>
    <xf numFmtId="166" fontId="5" fillId="0" borderId="52" xfId="0" applyNumberFormat="1" applyFont="1" applyFill="1" applyBorder="1" applyAlignment="1" applyProtection="1">
      <alignment horizontal="center" vertical="center"/>
    </xf>
    <xf numFmtId="166" fontId="5" fillId="0" borderId="45" xfId="0" applyNumberFormat="1" applyFont="1" applyFill="1" applyBorder="1" applyAlignment="1" applyProtection="1">
      <alignment vertical="center"/>
    </xf>
    <xf numFmtId="166" fontId="5" fillId="0" borderId="44" xfId="0" applyNumberFormat="1" applyFont="1" applyFill="1" applyBorder="1" applyAlignment="1" applyProtection="1">
      <alignment vertical="center"/>
    </xf>
    <xf numFmtId="166" fontId="5" fillId="0" borderId="58" xfId="0" applyNumberFormat="1" applyFont="1" applyFill="1" applyBorder="1" applyAlignment="1" applyProtection="1">
      <alignment vertical="center"/>
    </xf>
    <xf numFmtId="166" fontId="5" fillId="0" borderId="52" xfId="0" applyNumberFormat="1" applyFont="1" applyFill="1" applyBorder="1" applyAlignment="1" applyProtection="1">
      <alignment vertical="center"/>
    </xf>
    <xf numFmtId="166" fontId="5" fillId="0" borderId="47" xfId="0" applyNumberFormat="1" applyFont="1" applyFill="1" applyBorder="1" applyAlignment="1" applyProtection="1">
      <alignment vertical="center"/>
    </xf>
    <xf numFmtId="0" fontId="11" fillId="0" borderId="31" xfId="0" applyFont="1" applyFill="1" applyBorder="1" applyAlignment="1" applyProtection="1">
      <alignment horizontal="left" vertical="center" wrapText="1"/>
    </xf>
    <xf numFmtId="166" fontId="5" fillId="0" borderId="72" xfId="0" applyNumberFormat="1" applyFont="1" applyFill="1" applyBorder="1" applyAlignment="1" applyProtection="1">
      <alignment vertical="center"/>
    </xf>
    <xf numFmtId="166" fontId="5" fillId="0" borderId="70" xfId="0" applyNumberFormat="1" applyFont="1" applyFill="1" applyBorder="1" applyAlignment="1" applyProtection="1">
      <alignment vertical="center"/>
    </xf>
    <xf numFmtId="166" fontId="5" fillId="0" borderId="71" xfId="0" applyNumberFormat="1" applyFont="1" applyFill="1" applyBorder="1" applyAlignment="1" applyProtection="1">
      <alignment vertical="center"/>
    </xf>
    <xf numFmtId="0" fontId="0" fillId="0" borderId="161" xfId="0" applyBorder="1" applyProtection="1"/>
    <xf numFmtId="44" fontId="17" fillId="2" borderId="70" xfId="50" applyFont="1" applyFill="1" applyBorder="1" applyAlignment="1" applyProtection="1">
      <alignment horizontal="center" vertical="center" wrapText="1"/>
    </xf>
    <xf numFmtId="44" fontId="17" fillId="2" borderId="71" xfId="50" applyFont="1" applyFill="1" applyBorder="1" applyAlignment="1" applyProtection="1">
      <alignment horizontal="center" vertical="center" wrapText="1"/>
    </xf>
    <xf numFmtId="44" fontId="17" fillId="2" borderId="72" xfId="50" applyFont="1" applyFill="1" applyBorder="1" applyAlignment="1" applyProtection="1">
      <alignment horizontal="center" vertical="center" wrapText="1"/>
    </xf>
    <xf numFmtId="43" fontId="17" fillId="2" borderId="70" xfId="50" applyNumberFormat="1" applyFont="1" applyFill="1" applyBorder="1" applyAlignment="1" applyProtection="1">
      <alignment horizontal="center" vertical="center" wrapText="1"/>
    </xf>
    <xf numFmtId="43" fontId="17" fillId="2" borderId="72" xfId="50" applyNumberFormat="1" applyFont="1" applyFill="1" applyBorder="1" applyAlignment="1" applyProtection="1">
      <alignment horizontal="center" vertical="center" wrapText="1"/>
    </xf>
    <xf numFmtId="44" fontId="17" fillId="2" borderId="162" xfId="50" applyFont="1" applyFill="1" applyBorder="1" applyAlignment="1" applyProtection="1">
      <alignment horizontal="center" vertical="center" wrapText="1"/>
    </xf>
    <xf numFmtId="44" fontId="17" fillId="2" borderId="163" xfId="50" applyFont="1" applyFill="1" applyBorder="1" applyAlignment="1" applyProtection="1">
      <alignment horizontal="center" vertical="center" wrapText="1"/>
    </xf>
    <xf numFmtId="165" fontId="17" fillId="2" borderId="74" xfId="0" applyNumberFormat="1" applyFont="1" applyFill="1" applyBorder="1" applyAlignment="1" applyProtection="1">
      <alignment horizontal="center" vertical="center" wrapText="1"/>
    </xf>
    <xf numFmtId="165" fontId="17" fillId="2" borderId="75" xfId="0" applyNumberFormat="1" applyFont="1" applyFill="1" applyBorder="1" applyAlignment="1" applyProtection="1">
      <alignment horizontal="center" vertical="center" wrapText="1"/>
    </xf>
    <xf numFmtId="165" fontId="17" fillId="2" borderId="95" xfId="0" applyNumberFormat="1" applyFont="1" applyFill="1" applyBorder="1" applyAlignment="1" applyProtection="1">
      <alignment horizontal="center" vertical="center" wrapText="1"/>
    </xf>
    <xf numFmtId="0" fontId="5" fillId="0" borderId="55" xfId="0" applyFont="1" applyBorder="1" applyAlignment="1" applyProtection="1">
      <alignment vertical="center"/>
    </xf>
    <xf numFmtId="44" fontId="5" fillId="0" borderId="33" xfId="50" applyFont="1" applyBorder="1" applyAlignment="1" applyProtection="1">
      <alignment horizontal="right" vertical="center"/>
    </xf>
    <xf numFmtId="0" fontId="5" fillId="0" borderId="27" xfId="0" applyFont="1" applyBorder="1" applyAlignment="1" applyProtection="1">
      <alignment vertical="center"/>
    </xf>
    <xf numFmtId="44" fontId="5" fillId="0" borderId="35" xfId="50" applyFont="1" applyBorder="1" applyAlignment="1" applyProtection="1">
      <alignment horizontal="right" vertical="center"/>
    </xf>
    <xf numFmtId="44" fontId="5" fillId="0" borderId="35" xfId="0" applyNumberFormat="1" applyFont="1" applyBorder="1" applyAlignment="1" applyProtection="1">
      <alignment vertical="center"/>
    </xf>
    <xf numFmtId="164" fontId="2" fillId="5" borderId="143" xfId="0" applyNumberFormat="1" applyFont="1" applyFill="1" applyBorder="1" applyAlignment="1" applyProtection="1">
      <alignment horizontal="center" vertical="center" wrapText="1"/>
      <protection locked="0"/>
    </xf>
    <xf numFmtId="167" fontId="5" fillId="5" borderId="29" xfId="1" applyNumberFormat="1" applyFont="1" applyFill="1" applyBorder="1" applyAlignment="1" applyProtection="1">
      <alignment horizontal="center" vertical="center" wrapText="1"/>
      <protection locked="0"/>
    </xf>
    <xf numFmtId="167" fontId="5" fillId="5" borderId="30" xfId="1" applyNumberFormat="1" applyFont="1" applyFill="1" applyBorder="1" applyAlignment="1" applyProtection="1">
      <alignment horizontal="center" vertical="center" wrapText="1"/>
      <protection locked="0"/>
    </xf>
    <xf numFmtId="167" fontId="5" fillId="5" borderId="31" xfId="1" applyNumberFormat="1" applyFont="1" applyFill="1" applyBorder="1" applyAlignment="1" applyProtection="1">
      <alignment horizontal="center" vertical="center" wrapText="1"/>
      <protection locked="0"/>
    </xf>
    <xf numFmtId="167" fontId="5" fillId="5" borderId="147" xfId="1" applyNumberFormat="1" applyFont="1" applyFill="1" applyBorder="1" applyAlignment="1" applyProtection="1">
      <alignment horizontal="center" vertical="center" wrapText="1"/>
      <protection locked="0"/>
    </xf>
    <xf numFmtId="0" fontId="5" fillId="5" borderId="148" xfId="0" applyFont="1" applyFill="1" applyBorder="1" applyProtection="1">
      <protection locked="0"/>
    </xf>
    <xf numFmtId="0" fontId="4" fillId="5" borderId="148" xfId="0" applyFont="1" applyFill="1" applyBorder="1" applyProtection="1">
      <protection locked="0"/>
    </xf>
    <xf numFmtId="0" fontId="4" fillId="5" borderId="149" xfId="0" applyFont="1" applyFill="1" applyBorder="1" applyProtection="1">
      <protection locked="0"/>
    </xf>
    <xf numFmtId="0" fontId="4" fillId="5" borderId="147" xfId="0" applyFont="1" applyFill="1" applyBorder="1" applyProtection="1">
      <protection locked="0"/>
    </xf>
    <xf numFmtId="0" fontId="4" fillId="5" borderId="150" xfId="0" applyFont="1" applyFill="1" applyBorder="1" applyProtection="1">
      <protection locked="0"/>
    </xf>
    <xf numFmtId="0" fontId="4" fillId="5" borderId="151" xfId="0" applyFont="1" applyFill="1" applyBorder="1" applyProtection="1">
      <protection locked="0"/>
    </xf>
    <xf numFmtId="0" fontId="4" fillId="5" borderId="5" xfId="0" applyFont="1" applyFill="1" applyBorder="1" applyProtection="1">
      <protection locked="0"/>
    </xf>
    <xf numFmtId="43" fontId="5" fillId="5" borderId="132" xfId="1" applyFont="1" applyFill="1" applyBorder="1" applyAlignment="1" applyProtection="1">
      <alignment horizontal="center" vertical="center" wrapText="1"/>
      <protection locked="0"/>
    </xf>
    <xf numFmtId="9" fontId="5" fillId="0" borderId="137" xfId="2" applyFont="1" applyBorder="1" applyAlignment="1" applyProtection="1">
      <alignment horizontal="center" vertical="center"/>
    </xf>
    <xf numFmtId="0" fontId="20" fillId="0" borderId="10" xfId="0" applyFont="1" applyBorder="1"/>
    <xf numFmtId="43" fontId="18" fillId="5" borderId="98" xfId="1" applyFont="1" applyFill="1" applyBorder="1" applyAlignment="1" applyProtection="1">
      <alignment horizontal="center" vertical="center" wrapText="1"/>
    </xf>
    <xf numFmtId="43" fontId="18" fillId="5" borderId="42" xfId="1" applyFont="1" applyFill="1" applyBorder="1" applyAlignment="1" applyProtection="1">
      <alignment horizontal="center" vertical="center" wrapText="1"/>
    </xf>
    <xf numFmtId="0" fontId="18" fillId="5" borderId="166" xfId="0" applyFont="1" applyFill="1" applyBorder="1" applyAlignment="1" applyProtection="1">
      <alignment horizontal="center" vertical="center" wrapText="1"/>
    </xf>
    <xf numFmtId="0" fontId="18" fillId="5" borderId="48" xfId="0" applyFont="1" applyFill="1" applyBorder="1" applyAlignment="1" applyProtection="1">
      <alignment vertical="center" wrapText="1"/>
    </xf>
    <xf numFmtId="0" fontId="18" fillId="5" borderId="50" xfId="0" applyFont="1" applyFill="1" applyBorder="1" applyAlignment="1" applyProtection="1">
      <alignment vertical="center" wrapText="1"/>
    </xf>
    <xf numFmtId="0" fontId="18" fillId="5" borderId="98" xfId="0" applyFont="1" applyFill="1" applyBorder="1" applyAlignment="1" applyProtection="1">
      <alignment vertical="center" wrapText="1"/>
    </xf>
    <xf numFmtId="0" fontId="18" fillId="5" borderId="42" xfId="0" applyFont="1" applyFill="1" applyBorder="1" applyAlignment="1" applyProtection="1">
      <alignment vertical="center" wrapText="1"/>
    </xf>
    <xf numFmtId="0" fontId="18" fillId="5" borderId="42" xfId="0" applyFont="1" applyFill="1" applyBorder="1" applyAlignment="1" applyProtection="1">
      <alignment horizontal="center" vertical="center" wrapText="1"/>
    </xf>
    <xf numFmtId="0" fontId="18" fillId="5" borderId="166" xfId="0" applyFont="1" applyFill="1" applyBorder="1" applyAlignment="1" applyProtection="1">
      <alignment vertical="center" wrapText="1"/>
    </xf>
    <xf numFmtId="0" fontId="18" fillId="5" borderId="0" xfId="0" applyFont="1" applyFill="1" applyBorder="1" applyAlignment="1" applyProtection="1">
      <alignment vertical="center" wrapText="1"/>
    </xf>
    <xf numFmtId="0" fontId="18" fillId="5" borderId="167" xfId="0" applyFont="1" applyFill="1" applyBorder="1" applyAlignment="1" applyProtection="1">
      <alignment vertical="center" wrapText="1"/>
    </xf>
    <xf numFmtId="43" fontId="18" fillId="5" borderId="50" xfId="1" applyFont="1" applyFill="1" applyBorder="1" applyAlignment="1" applyProtection="1">
      <alignment horizontal="center" vertical="center" wrapText="1"/>
    </xf>
    <xf numFmtId="43" fontId="18" fillId="5" borderId="98" xfId="1" applyFont="1" applyFill="1" applyBorder="1" applyAlignment="1" applyProtection="1">
      <alignment vertical="center" wrapText="1"/>
    </xf>
    <xf numFmtId="0" fontId="18" fillId="5" borderId="43" xfId="0" applyFont="1" applyFill="1" applyBorder="1" applyAlignment="1" applyProtection="1">
      <alignment vertical="center" wrapText="1"/>
    </xf>
    <xf numFmtId="0" fontId="18" fillId="5" borderId="98" xfId="0" applyFont="1" applyFill="1" applyBorder="1" applyAlignment="1" applyProtection="1">
      <alignment horizontal="center" vertical="center" wrapText="1"/>
    </xf>
    <xf numFmtId="43" fontId="18" fillId="5" borderId="42" xfId="0" applyNumberFormat="1" applyFont="1" applyFill="1" applyBorder="1" applyAlignment="1" applyProtection="1">
      <alignment horizontal="center" vertical="center" wrapText="1"/>
    </xf>
    <xf numFmtId="0" fontId="18" fillId="5" borderId="16" xfId="0" applyFont="1" applyFill="1" applyBorder="1" applyAlignment="1" applyProtection="1">
      <alignment vertical="center" wrapText="1"/>
    </xf>
    <xf numFmtId="0" fontId="18" fillId="5" borderId="0" xfId="0" applyFont="1" applyFill="1" applyBorder="1" applyAlignment="1" applyProtection="1">
      <alignment horizontal="center" vertical="center" wrapText="1"/>
    </xf>
    <xf numFmtId="0" fontId="18" fillId="5" borderId="16" xfId="0" applyFont="1" applyFill="1" applyBorder="1" applyAlignment="1" applyProtection="1">
      <alignment horizontal="center" vertical="center" wrapText="1"/>
    </xf>
    <xf numFmtId="43" fontId="18" fillId="5" borderId="98" xfId="0" applyNumberFormat="1" applyFont="1" applyFill="1" applyBorder="1" applyAlignment="1" applyProtection="1">
      <alignment horizontal="center" vertical="center" wrapText="1"/>
    </xf>
    <xf numFmtId="43" fontId="5" fillId="5" borderId="25" xfId="1" applyFont="1" applyFill="1" applyBorder="1" applyAlignment="1" applyProtection="1">
      <alignment horizontal="center" vertical="center" wrapText="1"/>
      <protection locked="0"/>
    </xf>
    <xf numFmtId="43" fontId="5" fillId="5" borderId="128" xfId="1" applyFont="1" applyFill="1" applyBorder="1" applyAlignment="1" applyProtection="1">
      <alignment horizontal="center" vertical="center" wrapText="1"/>
      <protection locked="0"/>
    </xf>
    <xf numFmtId="43" fontId="5" fillId="5" borderId="130" xfId="1" applyFont="1" applyFill="1" applyBorder="1" applyAlignment="1" applyProtection="1">
      <alignment horizontal="center" vertical="center" wrapText="1"/>
      <protection locked="0"/>
    </xf>
    <xf numFmtId="0" fontId="20" fillId="0" borderId="97" xfId="0" applyFont="1" applyBorder="1" applyProtection="1"/>
    <xf numFmtId="0" fontId="5" fillId="0" borderId="0" xfId="0" applyFont="1" applyBorder="1" applyAlignment="1">
      <alignment horizontal="left" vertical="center"/>
    </xf>
    <xf numFmtId="0" fontId="4" fillId="0" borderId="19" xfId="0" applyFont="1" applyBorder="1" applyProtection="1"/>
    <xf numFmtId="0" fontId="4" fillId="5" borderId="10" xfId="0" applyFont="1" applyFill="1" applyBorder="1"/>
    <xf numFmtId="0" fontId="20" fillId="0" borderId="97" xfId="0" applyFont="1" applyBorder="1" applyAlignment="1" applyProtection="1">
      <alignment horizontal="left" vertical="center"/>
    </xf>
    <xf numFmtId="0" fontId="20" fillId="0" borderId="10" xfId="0" applyFont="1" applyBorder="1" applyAlignment="1">
      <alignment horizontal="right" vertical="center"/>
    </xf>
    <xf numFmtId="168" fontId="18" fillId="5" borderId="140" xfId="1" applyNumberFormat="1" applyFont="1" applyFill="1" applyBorder="1" applyAlignment="1" applyProtection="1">
      <alignment horizontal="right" vertical="center"/>
      <protection locked="0"/>
    </xf>
    <xf numFmtId="43" fontId="21" fillId="5" borderId="14" xfId="1" applyFont="1" applyFill="1" applyBorder="1" applyAlignment="1" applyProtection="1">
      <alignment horizontal="center"/>
      <protection locked="0"/>
    </xf>
    <xf numFmtId="177" fontId="18" fillId="5" borderId="141" xfId="50" applyNumberFormat="1" applyFont="1" applyFill="1" applyBorder="1" applyAlignment="1" applyProtection="1">
      <alignment horizontal="center" vertical="center"/>
      <protection locked="0"/>
    </xf>
    <xf numFmtId="168" fontId="18" fillId="5" borderId="131" xfId="1" applyNumberFormat="1" applyFont="1" applyFill="1" applyBorder="1" applyAlignment="1" applyProtection="1">
      <alignment horizontal="right" vertical="center"/>
      <protection locked="0"/>
    </xf>
    <xf numFmtId="43" fontId="21" fillId="5" borderId="10" xfId="1" applyFont="1" applyFill="1" applyBorder="1" applyAlignment="1" applyProtection="1">
      <alignment horizontal="center"/>
      <protection locked="0"/>
    </xf>
    <xf numFmtId="177" fontId="18" fillId="5" borderId="128" xfId="50" applyNumberFormat="1" applyFont="1" applyFill="1" applyBorder="1" applyAlignment="1" applyProtection="1">
      <alignment horizontal="center" vertical="center"/>
      <protection locked="0"/>
    </xf>
    <xf numFmtId="168" fontId="18" fillId="5" borderId="129" xfId="1" applyNumberFormat="1" applyFont="1" applyFill="1" applyBorder="1" applyAlignment="1" applyProtection="1">
      <alignment horizontal="right" vertical="center"/>
      <protection locked="0"/>
    </xf>
    <xf numFmtId="43" fontId="21" fillId="5" borderId="123" xfId="1" applyFont="1" applyFill="1" applyBorder="1" applyAlignment="1" applyProtection="1">
      <alignment horizontal="center"/>
      <protection locked="0"/>
    </xf>
    <xf numFmtId="177" fontId="18" fillId="5" borderId="130" xfId="50" applyNumberFormat="1" applyFont="1" applyFill="1" applyBorder="1" applyAlignment="1" applyProtection="1">
      <alignment horizontal="center" vertical="center"/>
      <protection locked="0"/>
    </xf>
    <xf numFmtId="168" fontId="18" fillId="5" borderId="24" xfId="1" applyNumberFormat="1" applyFont="1" applyFill="1" applyBorder="1" applyAlignment="1" applyProtection="1">
      <alignment horizontal="right" vertical="center"/>
      <protection locked="0"/>
    </xf>
    <xf numFmtId="43" fontId="21" fillId="5" borderId="73" xfId="1" applyFont="1" applyFill="1" applyBorder="1" applyAlignment="1" applyProtection="1">
      <alignment horizontal="center"/>
      <protection locked="0"/>
    </xf>
    <xf numFmtId="177" fontId="18" fillId="5" borderId="25" xfId="50" applyNumberFormat="1" applyFont="1" applyFill="1" applyBorder="1" applyAlignment="1" applyProtection="1">
      <alignment horizontal="center" vertical="center"/>
      <protection locked="0"/>
    </xf>
    <xf numFmtId="43" fontId="18" fillId="5" borderId="10" xfId="1" applyFont="1" applyFill="1" applyBorder="1" applyAlignment="1" applyProtection="1">
      <alignment horizontal="center" vertical="center"/>
      <protection locked="0"/>
    </xf>
    <xf numFmtId="43" fontId="18" fillId="5" borderId="123" xfId="1" applyFont="1" applyFill="1" applyBorder="1" applyAlignment="1" applyProtection="1">
      <alignment horizontal="center" vertical="center"/>
      <protection locked="0"/>
    </xf>
    <xf numFmtId="43" fontId="18" fillId="5" borderId="73" xfId="1" applyFont="1" applyFill="1" applyBorder="1" applyAlignment="1" applyProtection="1">
      <alignment horizontal="center" vertical="center"/>
      <protection locked="0"/>
    </xf>
    <xf numFmtId="0" fontId="21" fillId="5" borderId="123" xfId="0" applyFont="1" applyFill="1" applyBorder="1" applyAlignment="1" applyProtection="1">
      <alignment horizontal="center" vertical="center"/>
      <protection locked="0"/>
    </xf>
    <xf numFmtId="0" fontId="21" fillId="5" borderId="73"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168" fontId="18" fillId="5" borderId="138" xfId="1" applyNumberFormat="1" applyFont="1" applyFill="1" applyBorder="1" applyAlignment="1" applyProtection="1">
      <alignment horizontal="right" vertical="center"/>
      <protection locked="0"/>
    </xf>
    <xf numFmtId="0" fontId="21" fillId="5" borderId="97" xfId="0" applyFont="1" applyFill="1" applyBorder="1" applyAlignment="1" applyProtection="1">
      <alignment horizontal="center" vertical="center"/>
      <protection locked="0"/>
    </xf>
    <xf numFmtId="177" fontId="18" fillId="5" borderId="139" xfId="50" applyNumberFormat="1" applyFont="1" applyFill="1" applyBorder="1" applyAlignment="1" applyProtection="1">
      <alignment horizontal="center" vertical="center"/>
      <protection locked="0"/>
    </xf>
    <xf numFmtId="168" fontId="18" fillId="5" borderId="142" xfId="1" applyNumberFormat="1" applyFont="1" applyFill="1" applyBorder="1" applyAlignment="1" applyProtection="1">
      <alignment horizontal="right" vertical="center"/>
      <protection locked="0"/>
    </xf>
    <xf numFmtId="0" fontId="21" fillId="5" borderId="143" xfId="0" applyFont="1" applyFill="1" applyBorder="1" applyAlignment="1" applyProtection="1">
      <alignment horizontal="center" vertical="center"/>
      <protection locked="0"/>
    </xf>
    <xf numFmtId="177" fontId="18" fillId="5" borderId="94" xfId="50" applyNumberFormat="1" applyFont="1" applyFill="1" applyBorder="1" applyAlignment="1" applyProtection="1">
      <alignment horizontal="center" vertical="center"/>
      <protection locked="0"/>
    </xf>
    <xf numFmtId="168" fontId="18" fillId="5" borderId="144" xfId="1" applyNumberFormat="1" applyFont="1" applyFill="1" applyBorder="1" applyAlignment="1" applyProtection="1">
      <alignment horizontal="right" vertical="center"/>
      <protection locked="0"/>
    </xf>
    <xf numFmtId="0" fontId="21" fillId="5" borderId="126" xfId="0" applyFont="1" applyFill="1" applyBorder="1" applyAlignment="1" applyProtection="1">
      <alignment horizontal="center" vertical="center"/>
      <protection locked="0"/>
    </xf>
    <xf numFmtId="177" fontId="18" fillId="5" borderId="145" xfId="50" applyNumberFormat="1" applyFont="1" applyFill="1" applyBorder="1" applyAlignment="1" applyProtection="1">
      <alignment horizontal="center" vertical="center"/>
      <protection locked="0"/>
    </xf>
    <xf numFmtId="43" fontId="18" fillId="5" borderId="165" xfId="50" applyNumberFormat="1" applyFont="1" applyFill="1" applyBorder="1" applyAlignment="1" applyProtection="1">
      <alignment horizontal="center" vertical="center"/>
      <protection locked="0"/>
    </xf>
    <xf numFmtId="43" fontId="18" fillId="5" borderId="173" xfId="1" applyFont="1" applyFill="1" applyBorder="1" applyAlignment="1" applyProtection="1">
      <alignment horizontal="center" vertical="center" wrapText="1"/>
    </xf>
    <xf numFmtId="43" fontId="18" fillId="5" borderId="174" xfId="1" applyFont="1" applyFill="1" applyBorder="1" applyAlignment="1" applyProtection="1">
      <alignment horizontal="center" vertical="center" wrapText="1"/>
    </xf>
    <xf numFmtId="43" fontId="18" fillId="5" borderId="175" xfId="1" applyFont="1" applyFill="1" applyBorder="1" applyAlignment="1" applyProtection="1">
      <alignment horizontal="center" vertical="center" wrapText="1"/>
    </xf>
    <xf numFmtId="43" fontId="18" fillId="5" borderId="176" xfId="1" applyFont="1" applyFill="1" applyBorder="1" applyAlignment="1" applyProtection="1">
      <alignment horizontal="center" vertical="center" wrapText="1"/>
    </xf>
    <xf numFmtId="43" fontId="18" fillId="5" borderId="177" xfId="1" applyFont="1" applyFill="1" applyBorder="1" applyAlignment="1" applyProtection="1">
      <alignment horizontal="center" vertical="center" wrapText="1"/>
    </xf>
    <xf numFmtId="43" fontId="18" fillId="5" borderId="174" xfId="1" applyFont="1" applyFill="1" applyBorder="1" applyAlignment="1" applyProtection="1">
      <alignment vertical="center" wrapText="1"/>
    </xf>
    <xf numFmtId="43" fontId="18" fillId="5" borderId="178" xfId="1" applyFont="1" applyFill="1" applyBorder="1" applyAlignment="1" applyProtection="1">
      <alignment horizontal="center" vertical="center" wrapText="1"/>
    </xf>
    <xf numFmtId="43" fontId="18" fillId="5" borderId="179" xfId="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43" fontId="5" fillId="5" borderId="180" xfId="1" applyFont="1" applyFill="1" applyBorder="1" applyAlignment="1" applyProtection="1">
      <alignment horizontal="center" vertical="center" wrapText="1"/>
      <protection locked="0"/>
    </xf>
    <xf numFmtId="43" fontId="5" fillId="5" borderId="181" xfId="1" applyFont="1" applyFill="1" applyBorder="1" applyAlignment="1" applyProtection="1">
      <alignment horizontal="center" vertical="center" wrapText="1"/>
      <protection locked="0"/>
    </xf>
    <xf numFmtId="0" fontId="4" fillId="0" borderId="10" xfId="0" applyFont="1" applyFill="1" applyBorder="1"/>
    <xf numFmtId="177" fontId="5" fillId="0" borderId="116" xfId="50" applyNumberFormat="1" applyFont="1" applyFill="1" applyBorder="1" applyAlignment="1" applyProtection="1">
      <alignment vertical="center"/>
    </xf>
    <xf numFmtId="43" fontId="5" fillId="0" borderId="168" xfId="0" applyNumberFormat="1" applyFont="1" applyFill="1" applyBorder="1" applyAlignment="1" applyProtection="1">
      <alignment vertical="center"/>
    </xf>
    <xf numFmtId="43" fontId="5" fillId="0" borderId="45" xfId="0" applyNumberFormat="1" applyFont="1" applyFill="1" applyBorder="1" applyAlignment="1" applyProtection="1">
      <alignment vertical="center"/>
    </xf>
    <xf numFmtId="43" fontId="5" fillId="5" borderId="133" xfId="1" applyFont="1" applyFill="1" applyBorder="1" applyAlignment="1" applyProtection="1">
      <alignment horizontal="center" vertical="center" wrapText="1"/>
      <protection locked="0"/>
    </xf>
    <xf numFmtId="166" fontId="5" fillId="0" borderId="52" xfId="0" applyNumberFormat="1" applyFont="1" applyFill="1" applyBorder="1" applyAlignment="1" applyProtection="1">
      <alignment horizontal="center" vertical="center"/>
    </xf>
    <xf numFmtId="166" fontId="5" fillId="0" borderId="28" xfId="0" applyNumberFormat="1" applyFont="1" applyFill="1" applyBorder="1" applyAlignment="1" applyProtection="1">
      <alignment horizontal="center" vertical="center"/>
    </xf>
    <xf numFmtId="0" fontId="5" fillId="0" borderId="69" xfId="0" applyFont="1" applyBorder="1" applyProtection="1"/>
    <xf numFmtId="166" fontId="5" fillId="0" borderId="105" xfId="0" applyNumberFormat="1" applyFont="1" applyFill="1" applyBorder="1" applyAlignment="1" applyProtection="1">
      <alignment vertical="center"/>
    </xf>
    <xf numFmtId="166" fontId="5" fillId="0" borderId="67" xfId="0" applyNumberFormat="1" applyFont="1" applyFill="1" applyBorder="1" applyAlignment="1" applyProtection="1">
      <alignment vertical="center"/>
    </xf>
    <xf numFmtId="43" fontId="18" fillId="5" borderId="19" xfId="50" applyNumberFormat="1" applyFont="1" applyFill="1" applyBorder="1" applyAlignment="1" applyProtection="1">
      <alignment vertical="center"/>
      <protection locked="0"/>
    </xf>
    <xf numFmtId="43" fontId="18" fillId="5" borderId="74" xfId="50" applyNumberFormat="1" applyFont="1" applyFill="1" applyBorder="1" applyAlignment="1" applyProtection="1">
      <alignment vertical="center"/>
      <protection locked="0"/>
    </xf>
    <xf numFmtId="43" fontId="18" fillId="5" borderId="131" xfId="50" applyNumberFormat="1" applyFont="1" applyFill="1" applyBorder="1" applyAlignment="1" applyProtection="1">
      <alignment vertical="center"/>
      <protection locked="0"/>
    </xf>
    <xf numFmtId="179" fontId="22" fillId="0" borderId="184" xfId="0" applyNumberFormat="1" applyFont="1" applyBorder="1" applyAlignment="1">
      <alignment vertical="center" wrapText="1"/>
    </xf>
    <xf numFmtId="179" fontId="22" fillId="0" borderId="186" xfId="0" applyNumberFormat="1" applyFont="1" applyBorder="1" applyAlignment="1">
      <alignment vertical="center" wrapText="1"/>
    </xf>
    <xf numFmtId="43" fontId="18" fillId="5" borderId="129" xfId="50" applyNumberFormat="1" applyFont="1" applyFill="1" applyBorder="1" applyAlignment="1" applyProtection="1">
      <alignment vertical="center"/>
      <protection locked="0"/>
    </xf>
    <xf numFmtId="43" fontId="18" fillId="5" borderId="196" xfId="50" applyNumberFormat="1" applyFont="1" applyFill="1" applyBorder="1" applyAlignment="1" applyProtection="1">
      <alignment vertical="center"/>
      <protection locked="0"/>
    </xf>
    <xf numFmtId="179" fontId="22" fillId="0" borderId="193" xfId="0" applyNumberFormat="1" applyFont="1" applyBorder="1" applyAlignment="1">
      <alignment vertical="center" wrapText="1"/>
    </xf>
    <xf numFmtId="43" fontId="18" fillId="5" borderId="3" xfId="50" applyNumberFormat="1" applyFont="1" applyFill="1" applyBorder="1" applyAlignment="1" applyProtection="1">
      <alignment vertical="center"/>
      <protection locked="0"/>
    </xf>
    <xf numFmtId="165" fontId="10" fillId="2" borderId="198" xfId="0" applyNumberFormat="1" applyFont="1" applyFill="1" applyBorder="1" applyAlignment="1" applyProtection="1">
      <alignment horizontal="center" vertical="center" wrapText="1"/>
    </xf>
    <xf numFmtId="165" fontId="10" fillId="2" borderId="78" xfId="0" applyNumberFormat="1" applyFont="1" applyFill="1" applyBorder="1" applyAlignment="1" applyProtection="1">
      <alignment horizontal="center" vertical="center" wrapText="1"/>
    </xf>
    <xf numFmtId="165" fontId="2" fillId="5" borderId="5" xfId="0" applyNumberFormat="1" applyFont="1" applyFill="1" applyBorder="1" applyAlignment="1" applyProtection="1">
      <alignment horizontal="center" vertical="center" wrapText="1"/>
      <protection locked="0"/>
    </xf>
    <xf numFmtId="0" fontId="10" fillId="2" borderId="78" xfId="0" applyFont="1" applyFill="1" applyBorder="1" applyAlignment="1" applyProtection="1">
      <alignment horizontal="center" vertical="center" wrapText="1"/>
    </xf>
    <xf numFmtId="0" fontId="5" fillId="0" borderId="85" xfId="0" applyFont="1" applyFill="1" applyBorder="1" applyAlignment="1" applyProtection="1">
      <alignment vertical="center" wrapText="1"/>
    </xf>
    <xf numFmtId="0" fontId="5" fillId="0" borderId="88" xfId="0" applyFont="1" applyFill="1" applyBorder="1" applyAlignment="1" applyProtection="1">
      <alignment vertical="center" wrapText="1"/>
    </xf>
    <xf numFmtId="43" fontId="5" fillId="5" borderId="201" xfId="1" applyFont="1" applyFill="1" applyBorder="1" applyAlignment="1" applyProtection="1">
      <alignment horizontal="center" vertical="center" wrapText="1"/>
      <protection locked="0"/>
    </xf>
    <xf numFmtId="0" fontId="0" fillId="0" borderId="161" xfId="0" applyBorder="1" applyAlignment="1" applyProtection="1">
      <alignment horizontal="center"/>
    </xf>
    <xf numFmtId="0" fontId="0" fillId="0" borderId="12" xfId="0" applyBorder="1" applyAlignment="1" applyProtection="1">
      <alignment horizontal="center"/>
    </xf>
    <xf numFmtId="0" fontId="5" fillId="0" borderId="54" xfId="0" applyFont="1" applyBorder="1" applyAlignment="1" applyProtection="1">
      <alignment vertical="center"/>
    </xf>
    <xf numFmtId="44" fontId="5" fillId="0" borderId="37" xfId="50" applyFont="1" applyBorder="1" applyAlignment="1" applyProtection="1">
      <alignment horizontal="right" vertical="center"/>
    </xf>
    <xf numFmtId="44" fontId="5" fillId="0" borderId="33" xfId="0" applyNumberFormat="1" applyFont="1" applyBorder="1" applyAlignment="1" applyProtection="1">
      <alignment vertical="center"/>
    </xf>
    <xf numFmtId="0" fontId="5" fillId="0" borderId="28" xfId="0" applyFont="1" applyBorder="1" applyProtection="1"/>
    <xf numFmtId="43" fontId="5" fillId="0" borderId="66" xfId="1" applyFont="1" applyFill="1" applyBorder="1" applyAlignment="1" applyProtection="1">
      <alignment vertical="center"/>
    </xf>
    <xf numFmtId="43" fontId="5" fillId="0" borderId="67" xfId="1" applyFont="1" applyFill="1" applyBorder="1" applyAlignment="1" applyProtection="1">
      <alignment vertical="center"/>
    </xf>
    <xf numFmtId="0" fontId="18" fillId="0" borderId="105" xfId="0" applyFont="1" applyFill="1" applyBorder="1" applyAlignment="1" applyProtection="1">
      <alignment vertical="center" wrapText="1"/>
    </xf>
    <xf numFmtId="166" fontId="5" fillId="0" borderId="68" xfId="1" applyNumberFormat="1" applyFont="1" applyFill="1" applyBorder="1" applyAlignment="1" applyProtection="1">
      <alignment vertical="center"/>
    </xf>
    <xf numFmtId="0" fontId="4" fillId="0" borderId="161" xfId="0" applyFont="1" applyBorder="1" applyProtection="1"/>
    <xf numFmtId="44" fontId="12" fillId="2" borderId="77" xfId="50" applyFont="1" applyFill="1" applyBorder="1" applyAlignment="1" applyProtection="1">
      <alignment horizontal="left" vertical="center"/>
    </xf>
    <xf numFmtId="44" fontId="12" fillId="2" borderId="96" xfId="50" applyFont="1" applyFill="1" applyBorder="1" applyAlignment="1" applyProtection="1">
      <alignment horizontal="left" vertical="center"/>
    </xf>
    <xf numFmtId="0" fontId="18" fillId="0" borderId="67" xfId="0" applyFont="1" applyFill="1" applyBorder="1" applyAlignment="1" applyProtection="1">
      <alignment vertical="center" wrapText="1"/>
    </xf>
    <xf numFmtId="166" fontId="5" fillId="0" borderId="65" xfId="1" applyNumberFormat="1" applyFont="1" applyFill="1" applyBorder="1" applyAlignment="1" applyProtection="1">
      <alignment vertical="center"/>
    </xf>
    <xf numFmtId="175" fontId="5" fillId="0" borderId="152" xfId="1" applyNumberFormat="1" applyFont="1" applyBorder="1" applyAlignment="1" applyProtection="1">
      <alignment horizontal="right" vertical="center"/>
    </xf>
    <xf numFmtId="175" fontId="5" fillId="0" borderId="203" xfId="1" applyNumberFormat="1" applyFont="1" applyBorder="1" applyAlignment="1" applyProtection="1">
      <alignment horizontal="right" vertical="center"/>
    </xf>
    <xf numFmtId="175" fontId="5" fillId="0" borderId="204" xfId="1" applyNumberFormat="1" applyFont="1" applyBorder="1" applyAlignment="1" applyProtection="1">
      <alignment horizontal="right" vertical="center"/>
    </xf>
    <xf numFmtId="0" fontId="18" fillId="0" borderId="72" xfId="0" applyFont="1" applyFill="1" applyBorder="1" applyAlignment="1" applyProtection="1">
      <alignment vertical="center" wrapText="1"/>
    </xf>
    <xf numFmtId="166" fontId="5" fillId="0" borderId="70" xfId="1" applyNumberFormat="1" applyFont="1" applyFill="1" applyBorder="1" applyAlignment="1" applyProtection="1">
      <alignment vertical="center"/>
    </xf>
    <xf numFmtId="175" fontId="5" fillId="0" borderId="153" xfId="1" applyNumberFormat="1" applyFont="1" applyBorder="1" applyAlignment="1" applyProtection="1">
      <alignment horizontal="right" vertical="center"/>
    </xf>
    <xf numFmtId="175" fontId="5" fillId="0" borderId="205" xfId="1" applyNumberFormat="1" applyFont="1" applyBorder="1" applyAlignment="1" applyProtection="1">
      <alignment horizontal="right" vertical="center"/>
    </xf>
    <xf numFmtId="175" fontId="5" fillId="0" borderId="206" xfId="1" applyNumberFormat="1" applyFont="1" applyBorder="1" applyAlignment="1" applyProtection="1">
      <alignment horizontal="right" vertical="center"/>
    </xf>
    <xf numFmtId="166" fontId="18" fillId="0" borderId="6" xfId="1" applyNumberFormat="1" applyFont="1" applyFill="1" applyBorder="1" applyAlignment="1" applyProtection="1">
      <alignment vertical="center"/>
      <protection locked="0"/>
    </xf>
    <xf numFmtId="166" fontId="18" fillId="0" borderId="4" xfId="1" applyNumberFormat="1" applyFont="1" applyFill="1" applyBorder="1" applyAlignment="1" applyProtection="1">
      <alignment vertical="center"/>
      <protection locked="0"/>
    </xf>
    <xf numFmtId="44" fontId="5" fillId="0" borderId="65" xfId="1" applyNumberFormat="1" applyFont="1" applyFill="1" applyBorder="1" applyAlignment="1" applyProtection="1">
      <alignment vertical="center"/>
    </xf>
    <xf numFmtId="44" fontId="5" fillId="0" borderId="67" xfId="1" applyNumberFormat="1" applyFont="1" applyFill="1" applyBorder="1" applyAlignment="1" applyProtection="1">
      <alignment vertical="center"/>
    </xf>
    <xf numFmtId="165" fontId="17" fillId="2" borderId="15" xfId="0" applyNumberFormat="1" applyFont="1" applyFill="1" applyBorder="1" applyAlignment="1" applyProtection="1">
      <alignment horizontal="center" vertical="center" wrapText="1"/>
    </xf>
    <xf numFmtId="165" fontId="3" fillId="5" borderId="5" xfId="0" applyNumberFormat="1" applyFont="1" applyFill="1" applyBorder="1" applyAlignment="1" applyProtection="1">
      <alignment horizontal="center" vertical="center" wrapText="1"/>
    </xf>
    <xf numFmtId="165" fontId="3" fillId="5" borderId="17" xfId="0" applyNumberFormat="1" applyFont="1" applyFill="1" applyBorder="1" applyAlignment="1" applyProtection="1">
      <alignment horizontal="center" vertical="center" wrapText="1"/>
    </xf>
    <xf numFmtId="0" fontId="4" fillId="0" borderId="208" xfId="0" applyFont="1" applyBorder="1" applyProtection="1"/>
    <xf numFmtId="3" fontId="4" fillId="0" borderId="208" xfId="0" applyNumberFormat="1" applyFont="1" applyBorder="1" applyProtection="1"/>
    <xf numFmtId="0" fontId="11" fillId="0" borderId="208" xfId="0" applyFont="1" applyBorder="1" applyAlignment="1" applyProtection="1">
      <alignment horizontal="center" vertical="center"/>
    </xf>
    <xf numFmtId="0" fontId="16" fillId="2" borderId="10" xfId="0" applyFont="1" applyFill="1" applyBorder="1" applyAlignment="1">
      <alignment horizontal="center" vertical="center"/>
    </xf>
    <xf numFmtId="0" fontId="2" fillId="0" borderId="66" xfId="0" applyFont="1" applyFill="1" applyBorder="1" applyAlignment="1" applyProtection="1">
      <alignment horizontal="left" vertical="center" wrapText="1"/>
    </xf>
    <xf numFmtId="166" fontId="5" fillId="0" borderId="1" xfId="1" applyNumberFormat="1" applyFont="1" applyFill="1" applyBorder="1" applyAlignment="1" applyProtection="1">
      <alignment horizontal="center" vertical="center"/>
    </xf>
    <xf numFmtId="43" fontId="5" fillId="3" borderId="56" xfId="1" applyFont="1" applyFill="1" applyBorder="1" applyAlignment="1" applyProtection="1">
      <alignment horizontal="center" vertical="center"/>
    </xf>
    <xf numFmtId="43" fontId="5" fillId="3" borderId="57" xfId="1" applyFont="1" applyFill="1" applyBorder="1" applyAlignment="1" applyProtection="1">
      <alignment horizontal="center" vertical="center"/>
    </xf>
    <xf numFmtId="43" fontId="5" fillId="3" borderId="62" xfId="1" applyFont="1" applyFill="1" applyBorder="1" applyAlignment="1" applyProtection="1">
      <alignment horizontal="center" vertical="center"/>
    </xf>
    <xf numFmtId="175" fontId="5" fillId="0" borderId="211" xfId="1" applyNumberFormat="1" applyFont="1" applyBorder="1" applyAlignment="1" applyProtection="1">
      <alignment horizontal="right" vertical="center"/>
    </xf>
    <xf numFmtId="175" fontId="5" fillId="0" borderId="212" xfId="1" applyNumberFormat="1" applyFont="1" applyBorder="1" applyAlignment="1" applyProtection="1">
      <alignment horizontal="right" vertical="center"/>
    </xf>
    <xf numFmtId="175" fontId="5" fillId="0" borderId="208" xfId="1" applyNumberFormat="1" applyFont="1" applyBorder="1" applyAlignment="1" applyProtection="1">
      <alignment horizontal="right" vertical="center"/>
    </xf>
    <xf numFmtId="175" fontId="5" fillId="0" borderId="214" xfId="1" applyNumberFormat="1" applyFont="1" applyBorder="1" applyAlignment="1" applyProtection="1">
      <alignment horizontal="right" vertical="center"/>
    </xf>
    <xf numFmtId="175" fontId="5" fillId="0" borderId="216" xfId="1" applyNumberFormat="1" applyFont="1" applyBorder="1" applyAlignment="1" applyProtection="1">
      <alignment horizontal="right" vertical="center"/>
    </xf>
    <xf numFmtId="175" fontId="5" fillId="0" borderId="217" xfId="1" applyNumberFormat="1" applyFont="1" applyBorder="1" applyAlignment="1" applyProtection="1">
      <alignment horizontal="right" vertical="center"/>
    </xf>
    <xf numFmtId="179" fontId="18" fillId="5" borderId="24" xfId="1" applyNumberFormat="1" applyFont="1" applyFill="1" applyBorder="1" applyAlignment="1" applyProtection="1">
      <alignment horizontal="center" vertical="center"/>
      <protection locked="0"/>
    </xf>
    <xf numFmtId="179" fontId="18" fillId="5" borderId="73" xfId="1" applyNumberFormat="1" applyFont="1" applyFill="1" applyBorder="1" applyAlignment="1" applyProtection="1">
      <alignment horizontal="center" vertical="center"/>
      <protection locked="0"/>
    </xf>
    <xf numFmtId="179" fontId="18" fillId="5" borderId="25" xfId="1" applyNumberFormat="1" applyFont="1" applyFill="1" applyBorder="1" applyAlignment="1" applyProtection="1">
      <alignment horizontal="center" vertical="center"/>
      <protection locked="0"/>
    </xf>
    <xf numFmtId="179" fontId="18" fillId="5" borderId="131" xfId="1" applyNumberFormat="1" applyFont="1" applyFill="1" applyBorder="1" applyAlignment="1" applyProtection="1">
      <alignment horizontal="center" vertical="center"/>
      <protection locked="0"/>
    </xf>
    <xf numFmtId="179" fontId="18" fillId="5" borderId="10" xfId="1" applyNumberFormat="1" applyFont="1" applyFill="1" applyBorder="1" applyAlignment="1" applyProtection="1">
      <alignment horizontal="center" vertical="center"/>
      <protection locked="0"/>
    </xf>
    <xf numFmtId="179" fontId="18" fillId="5" borderId="128" xfId="1" applyNumberFormat="1" applyFont="1" applyFill="1" applyBorder="1" applyAlignment="1" applyProtection="1">
      <alignment horizontal="center" vertical="center"/>
      <protection locked="0"/>
    </xf>
    <xf numFmtId="179" fontId="18" fillId="5" borderId="129" xfId="1" applyNumberFormat="1" applyFont="1" applyFill="1" applyBorder="1" applyAlignment="1" applyProtection="1">
      <alignment horizontal="center" vertical="center"/>
      <protection locked="0"/>
    </xf>
    <xf numFmtId="179" fontId="18" fillId="5" borderId="123" xfId="1" applyNumberFormat="1" applyFont="1" applyFill="1" applyBorder="1" applyAlignment="1" applyProtection="1">
      <alignment horizontal="center" vertical="center"/>
      <protection locked="0"/>
    </xf>
    <xf numFmtId="179" fontId="18" fillId="5" borderId="130" xfId="1" applyNumberFormat="1" applyFont="1" applyFill="1" applyBorder="1" applyAlignment="1" applyProtection="1">
      <alignment horizontal="center" vertical="center"/>
      <protection locked="0"/>
    </xf>
    <xf numFmtId="43" fontId="5" fillId="3" borderId="210" xfId="1" applyFont="1" applyFill="1" applyBorder="1" applyAlignment="1" applyProtection="1">
      <alignment horizontal="center" vertical="center"/>
    </xf>
    <xf numFmtId="43" fontId="5" fillId="3" borderId="211" xfId="1" applyFont="1" applyFill="1" applyBorder="1" applyAlignment="1" applyProtection="1">
      <alignment vertical="center"/>
    </xf>
    <xf numFmtId="43" fontId="5" fillId="0" borderId="211" xfId="1" applyFont="1" applyFill="1" applyBorder="1" applyAlignment="1" applyProtection="1">
      <alignment vertical="center"/>
    </xf>
    <xf numFmtId="43" fontId="5" fillId="0" borderId="212" xfId="1" applyFont="1" applyFill="1" applyBorder="1" applyAlignment="1" applyProtection="1">
      <alignment vertical="center"/>
    </xf>
    <xf numFmtId="43" fontId="5" fillId="3" borderId="213" xfId="1" applyFont="1" applyFill="1" applyBorder="1" applyAlignment="1" applyProtection="1">
      <alignment horizontal="center" vertical="center"/>
    </xf>
    <xf numFmtId="43" fontId="5" fillId="3" borderId="208" xfId="1" applyFont="1" applyFill="1" applyBorder="1" applyAlignment="1" applyProtection="1">
      <alignment vertical="center"/>
    </xf>
    <xf numFmtId="43" fontId="5" fillId="0" borderId="208" xfId="1" applyFont="1" applyFill="1" applyBorder="1" applyAlignment="1" applyProtection="1">
      <alignment vertical="center"/>
    </xf>
    <xf numFmtId="43" fontId="5" fillId="0" borderId="214" xfId="1" applyFont="1" applyFill="1" applyBorder="1" applyAlignment="1" applyProtection="1">
      <alignment vertical="center"/>
    </xf>
    <xf numFmtId="43" fontId="5" fillId="3" borderId="215" xfId="1" applyFont="1" applyFill="1" applyBorder="1" applyAlignment="1" applyProtection="1">
      <alignment horizontal="center" vertical="center"/>
    </xf>
    <xf numFmtId="43" fontId="5" fillId="3" borderId="216" xfId="1" applyFont="1" applyFill="1" applyBorder="1" applyAlignment="1" applyProtection="1">
      <alignment vertical="center"/>
    </xf>
    <xf numFmtId="43" fontId="5" fillId="0" borderId="216" xfId="1" applyFont="1" applyFill="1" applyBorder="1" applyAlignment="1" applyProtection="1">
      <alignment vertical="center"/>
    </xf>
    <xf numFmtId="43" fontId="5" fillId="0" borderId="217" xfId="1" applyFont="1" applyFill="1" applyBorder="1" applyAlignment="1" applyProtection="1">
      <alignment vertical="center"/>
    </xf>
    <xf numFmtId="10" fontId="17" fillId="2" borderId="17" xfId="2" applyNumberFormat="1" applyFont="1" applyFill="1" applyBorder="1" applyAlignment="1" applyProtection="1">
      <alignment horizontal="center" vertical="center"/>
    </xf>
    <xf numFmtId="179" fontId="4" fillId="0" borderId="26" xfId="0" applyNumberFormat="1" applyFont="1" applyBorder="1" applyProtection="1"/>
    <xf numFmtId="0" fontId="4" fillId="7" borderId="143" xfId="0" applyFont="1" applyFill="1" applyBorder="1" applyProtection="1"/>
    <xf numFmtId="0" fontId="4" fillId="3" borderId="10" xfId="0" applyFont="1" applyFill="1" applyBorder="1" applyProtection="1"/>
    <xf numFmtId="165" fontId="17" fillId="3" borderId="13" xfId="0" applyNumberFormat="1" applyFont="1" applyFill="1" applyBorder="1" applyAlignment="1" applyProtection="1">
      <alignment horizontal="center" vertical="center" wrapText="1"/>
    </xf>
    <xf numFmtId="44" fontId="5" fillId="3" borderId="219" xfId="0" applyNumberFormat="1" applyFont="1" applyFill="1" applyBorder="1" applyAlignment="1" applyProtection="1">
      <alignment vertical="center"/>
    </xf>
    <xf numFmtId="44" fontId="5" fillId="3" borderId="219" xfId="50" applyFont="1" applyFill="1" applyBorder="1" applyAlignment="1" applyProtection="1">
      <alignment horizontal="right" vertical="center"/>
    </xf>
    <xf numFmtId="10" fontId="19" fillId="3" borderId="19" xfId="2" applyNumberFormat="1" applyFont="1" applyFill="1" applyBorder="1" applyAlignment="1" applyProtection="1">
      <alignment vertical="center"/>
    </xf>
    <xf numFmtId="165" fontId="17" fillId="2" borderId="1" xfId="0" applyNumberFormat="1" applyFont="1" applyFill="1" applyBorder="1" applyAlignment="1" applyProtection="1">
      <alignment horizontal="center" vertical="center" wrapText="1"/>
    </xf>
    <xf numFmtId="44" fontId="5" fillId="0" borderId="29" xfId="0" applyNumberFormat="1" applyFont="1" applyBorder="1" applyAlignment="1" applyProtection="1">
      <alignment vertical="center"/>
    </xf>
    <xf numFmtId="44" fontId="5" fillId="0" borderId="31" xfId="0" applyNumberFormat="1" applyFont="1" applyBorder="1" applyAlignment="1" applyProtection="1">
      <alignment vertical="center"/>
    </xf>
    <xf numFmtId="44" fontId="5" fillId="0" borderId="29" xfId="50" applyFont="1" applyBorder="1" applyAlignment="1" applyProtection="1">
      <alignment horizontal="right" vertical="center"/>
    </xf>
    <xf numFmtId="44" fontId="5" fillId="0" borderId="30" xfId="50" applyFont="1" applyBorder="1" applyAlignment="1" applyProtection="1">
      <alignment horizontal="right" vertical="center"/>
    </xf>
    <xf numFmtId="44" fontId="5" fillId="0" borderId="31" xfId="50" applyFont="1" applyBorder="1" applyAlignment="1" applyProtection="1">
      <alignment horizontal="right" vertical="center"/>
    </xf>
    <xf numFmtId="44" fontId="5" fillId="0" borderId="30" xfId="0" applyNumberFormat="1" applyFont="1" applyBorder="1" applyAlignment="1" applyProtection="1">
      <alignment vertical="center"/>
    </xf>
    <xf numFmtId="44" fontId="5" fillId="0" borderId="51" xfId="0" applyNumberFormat="1" applyFont="1" applyBorder="1" applyAlignment="1" applyProtection="1">
      <alignment vertical="center"/>
    </xf>
    <xf numFmtId="44" fontId="5" fillId="0" borderId="6" xfId="0" applyNumberFormat="1" applyFont="1" applyBorder="1" applyAlignment="1" applyProtection="1">
      <alignment vertical="center"/>
    </xf>
    <xf numFmtId="44" fontId="21" fillId="5" borderId="51" xfId="50" applyFont="1" applyFill="1" applyBorder="1" applyAlignment="1" applyProtection="1">
      <alignment horizontal="center" vertical="center"/>
      <protection locked="0"/>
    </xf>
    <xf numFmtId="0" fontId="4" fillId="0" borderId="171" xfId="0" applyFont="1" applyBorder="1" applyProtection="1"/>
    <xf numFmtId="44" fontId="19" fillId="3" borderId="19" xfId="0" applyNumberFormat="1" applyFont="1" applyFill="1" applyBorder="1" applyAlignment="1" applyProtection="1">
      <alignment horizontal="right" vertical="center"/>
    </xf>
    <xf numFmtId="0" fontId="5" fillId="0" borderId="58" xfId="0" applyFont="1" applyBorder="1" applyProtection="1"/>
    <xf numFmtId="0" fontId="20" fillId="7" borderId="142" xfId="0" applyFont="1" applyFill="1" applyBorder="1" applyAlignment="1" applyProtection="1">
      <alignment horizontal="left" vertical="center"/>
    </xf>
    <xf numFmtId="44" fontId="19" fillId="7" borderId="94" xfId="0" applyNumberFormat="1" applyFont="1" applyFill="1" applyBorder="1" applyAlignment="1" applyProtection="1">
      <alignment horizontal="right" vertical="center"/>
    </xf>
    <xf numFmtId="44" fontId="19" fillId="8" borderId="15" xfId="0" applyNumberFormat="1" applyFont="1" applyFill="1" applyBorder="1" applyAlignment="1" applyProtection="1">
      <alignment horizontal="right" vertical="center"/>
    </xf>
    <xf numFmtId="44" fontId="19" fillId="8" borderId="198" xfId="0" applyNumberFormat="1" applyFont="1" applyFill="1" applyBorder="1" applyAlignment="1" applyProtection="1">
      <alignment horizontal="right" vertical="center"/>
    </xf>
    <xf numFmtId="44" fontId="19" fillId="8" borderId="94" xfId="0" applyNumberFormat="1" applyFont="1" applyFill="1" applyBorder="1" applyAlignment="1" applyProtection="1">
      <alignment horizontal="right" vertical="center"/>
    </xf>
    <xf numFmtId="10" fontId="5" fillId="8" borderId="142" xfId="2" applyNumberFormat="1" applyFont="1" applyFill="1" applyBorder="1" applyAlignment="1" applyProtection="1">
      <alignment vertical="center"/>
    </xf>
    <xf numFmtId="10" fontId="5" fillId="8" borderId="78" xfId="2" applyNumberFormat="1" applyFont="1" applyFill="1" applyBorder="1" applyAlignment="1" applyProtection="1">
      <alignment vertical="center"/>
    </xf>
    <xf numFmtId="10" fontId="5" fillId="8" borderId="143" xfId="2" applyNumberFormat="1" applyFont="1" applyFill="1" applyBorder="1" applyAlignment="1" applyProtection="1">
      <alignment vertical="center"/>
    </xf>
    <xf numFmtId="10" fontId="5" fillId="8" borderId="94" xfId="2" applyNumberFormat="1" applyFont="1" applyFill="1" applyBorder="1" applyAlignment="1" applyProtection="1">
      <alignment vertical="center"/>
    </xf>
    <xf numFmtId="0" fontId="20" fillId="0" borderId="220" xfId="0" applyFont="1" applyFill="1" applyBorder="1" applyAlignment="1" applyProtection="1">
      <alignment horizontal="right" vertical="center"/>
    </xf>
    <xf numFmtId="44" fontId="21" fillId="5" borderId="64" xfId="50" applyFont="1" applyFill="1" applyBorder="1" applyAlignment="1" applyProtection="1">
      <alignment horizontal="center" vertical="center"/>
      <protection locked="0"/>
    </xf>
    <xf numFmtId="0" fontId="5" fillId="5" borderId="24" xfId="0" applyFont="1" applyFill="1" applyBorder="1" applyAlignment="1" applyProtection="1">
      <alignment horizontal="center" vertical="center" wrapText="1"/>
      <protection locked="0"/>
    </xf>
    <xf numFmtId="0" fontId="5" fillId="5" borderId="131" xfId="0" applyFont="1" applyFill="1" applyBorder="1" applyAlignment="1" applyProtection="1">
      <alignment horizontal="center" vertical="center" wrapText="1"/>
      <protection locked="0"/>
    </xf>
    <xf numFmtId="0" fontId="5" fillId="5" borderId="129" xfId="0" applyFont="1" applyFill="1" applyBorder="1" applyAlignment="1" applyProtection="1">
      <alignment horizontal="center" vertical="center" wrapText="1"/>
      <protection locked="0"/>
    </xf>
    <xf numFmtId="178" fontId="5" fillId="0" borderId="29" xfId="0" applyNumberFormat="1" applyFont="1" applyFill="1" applyBorder="1" applyAlignment="1" applyProtection="1">
      <alignment horizontal="center" vertical="center"/>
    </xf>
    <xf numFmtId="178" fontId="5" fillId="0" borderId="30" xfId="0" applyNumberFormat="1" applyFont="1" applyFill="1" applyBorder="1" applyAlignment="1" applyProtection="1">
      <alignment horizontal="center" vertical="center"/>
    </xf>
    <xf numFmtId="166" fontId="5" fillId="0" borderId="64" xfId="0" applyNumberFormat="1" applyFont="1" applyFill="1" applyBorder="1" applyAlignment="1" applyProtection="1">
      <alignment vertical="center"/>
    </xf>
    <xf numFmtId="166" fontId="5" fillId="0" borderId="51" xfId="0" applyNumberFormat="1" applyFont="1" applyFill="1" applyBorder="1" applyAlignment="1" applyProtection="1">
      <alignment vertical="center"/>
    </xf>
    <xf numFmtId="166" fontId="5" fillId="0" borderId="4" xfId="0" applyNumberFormat="1" applyFont="1" applyFill="1" applyBorder="1" applyAlignment="1" applyProtection="1">
      <alignment vertical="center"/>
    </xf>
    <xf numFmtId="166" fontId="5" fillId="0" borderId="29" xfId="0" applyNumberFormat="1" applyFont="1" applyFill="1" applyBorder="1" applyAlignment="1" applyProtection="1">
      <alignment horizontal="center" vertical="center"/>
    </xf>
    <xf numFmtId="166" fontId="5" fillId="0" borderId="30" xfId="0" applyNumberFormat="1" applyFont="1" applyFill="1" applyBorder="1" applyAlignment="1" applyProtection="1">
      <alignment horizontal="center" vertical="center"/>
    </xf>
    <xf numFmtId="178" fontId="5" fillId="0" borderId="64" xfId="0" applyNumberFormat="1" applyFont="1" applyFill="1" applyBorder="1" applyAlignment="1" applyProtection="1">
      <alignment vertical="center"/>
    </xf>
    <xf numFmtId="178" fontId="5" fillId="0" borderId="51" xfId="0" applyNumberFormat="1" applyFont="1" applyFill="1" applyBorder="1" applyAlignment="1" applyProtection="1">
      <alignment vertical="center"/>
    </xf>
    <xf numFmtId="178" fontId="5" fillId="0" borderId="4" xfId="0" applyNumberFormat="1" applyFont="1" applyFill="1" applyBorder="1" applyAlignment="1" applyProtection="1">
      <alignment vertical="center"/>
    </xf>
    <xf numFmtId="43" fontId="17" fillId="2" borderId="5" xfId="50" applyNumberFormat="1" applyFont="1" applyFill="1" applyBorder="1" applyAlignment="1" applyProtection="1">
      <alignment horizontal="center" vertical="center" wrapText="1"/>
    </xf>
    <xf numFmtId="9" fontId="17" fillId="2" borderId="17" xfId="2" applyFont="1" applyFill="1" applyBorder="1" applyAlignment="1" applyProtection="1">
      <alignment horizontal="center" vertical="center"/>
    </xf>
    <xf numFmtId="0" fontId="18" fillId="5" borderId="24" xfId="1" applyNumberFormat="1" applyFont="1" applyFill="1" applyBorder="1" applyAlignment="1" applyProtection="1">
      <alignment horizontal="center" vertical="center"/>
      <protection locked="0"/>
    </xf>
    <xf numFmtId="0" fontId="18" fillId="5" borderId="131" xfId="1" applyNumberFormat="1" applyFont="1" applyFill="1" applyBorder="1" applyAlignment="1" applyProtection="1">
      <alignment horizontal="center" vertical="center"/>
      <protection locked="0"/>
    </xf>
    <xf numFmtId="0" fontId="18" fillId="5" borderId="129" xfId="1" applyNumberFormat="1" applyFont="1" applyFill="1" applyBorder="1" applyAlignment="1" applyProtection="1">
      <alignment horizontal="center" vertical="center"/>
      <protection locked="0"/>
    </xf>
    <xf numFmtId="0" fontId="10" fillId="2" borderId="198" xfId="0" applyFont="1" applyFill="1" applyBorder="1" applyAlignment="1" applyProtection="1">
      <alignment horizontal="center" vertical="center" wrapText="1"/>
    </xf>
    <xf numFmtId="0" fontId="2" fillId="0" borderId="65" xfId="0" applyFont="1" applyFill="1" applyBorder="1" applyAlignment="1" applyProtection="1">
      <alignment vertical="center" wrapText="1"/>
    </xf>
    <xf numFmtId="0" fontId="2" fillId="0" borderId="70" xfId="0" applyFont="1" applyFill="1" applyBorder="1" applyAlignment="1" applyProtection="1">
      <alignment vertical="center" wrapText="1"/>
    </xf>
    <xf numFmtId="166" fontId="5" fillId="0" borderId="55" xfId="0" applyNumberFormat="1" applyFont="1" applyFill="1" applyBorder="1" applyAlignment="1" applyProtection="1">
      <alignment horizontal="center" vertical="center"/>
    </xf>
    <xf numFmtId="166" fontId="5" fillId="0" borderId="33" xfId="0" applyNumberFormat="1" applyFont="1" applyFill="1" applyBorder="1" applyAlignment="1" applyProtection="1">
      <alignment horizontal="center" vertical="center"/>
    </xf>
    <xf numFmtId="0" fontId="22" fillId="0" borderId="64" xfId="0" applyFont="1" applyBorder="1" applyAlignment="1" applyProtection="1">
      <alignment horizontal="center" vertical="center" wrapText="1"/>
    </xf>
    <xf numFmtId="43" fontId="5" fillId="5" borderId="125" xfId="1" applyFont="1" applyFill="1" applyBorder="1" applyAlignment="1" applyProtection="1">
      <alignment horizontal="center" vertical="center" wrapText="1"/>
      <protection locked="0"/>
    </xf>
    <xf numFmtId="166" fontId="5" fillId="0" borderId="46" xfId="0" applyNumberFormat="1" applyFont="1" applyFill="1" applyBorder="1" applyAlignment="1" applyProtection="1">
      <alignment horizontal="center" vertical="center"/>
    </xf>
    <xf numFmtId="43" fontId="5" fillId="5" borderId="135" xfId="1" applyFont="1" applyFill="1" applyBorder="1" applyAlignment="1" applyProtection="1">
      <alignment horizontal="center" vertical="center" wrapText="1"/>
      <protection locked="0"/>
    </xf>
    <xf numFmtId="0" fontId="0" fillId="0" borderId="0" xfId="0" applyBorder="1"/>
    <xf numFmtId="0" fontId="4" fillId="0" borderId="170" xfId="0" applyFont="1" applyBorder="1" applyProtection="1"/>
    <xf numFmtId="0" fontId="4" fillId="0" borderId="228" xfId="0" applyFont="1" applyBorder="1" applyProtection="1"/>
    <xf numFmtId="0" fontId="4" fillId="0" borderId="172" xfId="0" applyFont="1" applyBorder="1" applyProtection="1"/>
    <xf numFmtId="0" fontId="4" fillId="3" borderId="97" xfId="0" applyFont="1" applyFill="1" applyBorder="1" applyProtection="1"/>
    <xf numFmtId="0" fontId="0" fillId="0" borderId="170" xfId="0" applyBorder="1" applyProtection="1"/>
    <xf numFmtId="0" fontId="0" fillId="0" borderId="228" xfId="0" applyBorder="1" applyProtection="1"/>
    <xf numFmtId="0" fontId="21" fillId="0" borderId="0" xfId="0" applyFont="1" applyBorder="1" applyProtection="1"/>
    <xf numFmtId="0" fontId="21" fillId="3" borderId="0" xfId="0" applyFont="1" applyFill="1" applyBorder="1" applyProtection="1"/>
    <xf numFmtId="0" fontId="27" fillId="0" borderId="0" xfId="0" applyFont="1" applyBorder="1" applyProtection="1"/>
    <xf numFmtId="0" fontId="21" fillId="0" borderId="0" xfId="0" applyFont="1" applyBorder="1"/>
    <xf numFmtId="0" fontId="27" fillId="0" borderId="0" xfId="0" applyFont="1" applyBorder="1" applyAlignment="1" applyProtection="1">
      <alignment horizontal="center"/>
    </xf>
    <xf numFmtId="0" fontId="21" fillId="3" borderId="0" xfId="0" applyFont="1" applyFill="1" applyBorder="1"/>
    <xf numFmtId="0" fontId="0" fillId="3" borderId="0" xfId="0" applyFill="1" applyBorder="1"/>
    <xf numFmtId="43" fontId="21" fillId="5" borderId="26" xfId="1" applyFont="1" applyFill="1" applyBorder="1" applyAlignment="1" applyProtection="1">
      <alignment horizontal="center"/>
      <protection locked="0"/>
    </xf>
    <xf numFmtId="43" fontId="21" fillId="5" borderId="13" xfId="1" applyFont="1" applyFill="1" applyBorder="1" applyAlignment="1" applyProtection="1">
      <alignment horizontal="center"/>
      <protection locked="0"/>
    </xf>
    <xf numFmtId="43" fontId="21" fillId="5" borderId="157" xfId="1" applyFont="1" applyFill="1" applyBorder="1" applyAlignment="1" applyProtection="1">
      <alignment horizontal="center"/>
      <protection locked="0"/>
    </xf>
    <xf numFmtId="43" fontId="21" fillId="5" borderId="89" xfId="1" applyFont="1" applyFill="1" applyBorder="1" applyAlignment="1" applyProtection="1">
      <alignment horizontal="center"/>
      <protection locked="0"/>
    </xf>
    <xf numFmtId="43" fontId="18" fillId="5" borderId="13" xfId="1" applyFont="1" applyFill="1" applyBorder="1" applyAlignment="1" applyProtection="1">
      <alignment horizontal="center" vertical="center"/>
      <protection locked="0"/>
    </xf>
    <xf numFmtId="43" fontId="18" fillId="5" borderId="157" xfId="1" applyFont="1" applyFill="1" applyBorder="1" applyAlignment="1" applyProtection="1">
      <alignment horizontal="center" vertical="center"/>
      <protection locked="0"/>
    </xf>
    <xf numFmtId="43" fontId="18" fillId="5" borderId="89" xfId="1" applyFont="1" applyFill="1" applyBorder="1" applyAlignment="1" applyProtection="1">
      <alignment horizontal="center" vertical="center"/>
      <protection locked="0"/>
    </xf>
    <xf numFmtId="0" fontId="21" fillId="5" borderId="157" xfId="0" applyFont="1" applyFill="1" applyBorder="1" applyAlignment="1" applyProtection="1">
      <alignment horizontal="center" vertical="center"/>
      <protection locked="0"/>
    </xf>
    <xf numFmtId="0" fontId="21" fillId="5" borderId="89"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protection locked="0"/>
    </xf>
    <xf numFmtId="0" fontId="21" fillId="5" borderId="170" xfId="0" applyFont="1" applyFill="1" applyBorder="1" applyAlignment="1" applyProtection="1">
      <alignment horizontal="center" vertical="center"/>
      <protection locked="0"/>
    </xf>
    <xf numFmtId="0" fontId="21" fillId="5" borderId="198" xfId="0" applyFont="1" applyFill="1" applyBorder="1" applyAlignment="1" applyProtection="1">
      <alignment horizontal="center" vertical="center"/>
      <protection locked="0"/>
    </xf>
    <xf numFmtId="0" fontId="21" fillId="5" borderId="106" xfId="0" applyFont="1" applyFill="1" applyBorder="1" applyAlignment="1" applyProtection="1">
      <alignment horizontal="center" vertical="center"/>
      <protection locked="0"/>
    </xf>
    <xf numFmtId="2" fontId="18" fillId="5" borderId="229" xfId="1" applyNumberFormat="1" applyFont="1" applyFill="1" applyBorder="1" applyAlignment="1" applyProtection="1">
      <alignment horizontal="center" vertical="center" wrapText="1"/>
      <protection locked="0"/>
    </xf>
    <xf numFmtId="9" fontId="18" fillId="5" borderId="225" xfId="2" applyNumberFormat="1" applyFont="1" applyFill="1" applyBorder="1" applyAlignment="1" applyProtection="1">
      <alignment horizontal="center" vertical="center" wrapText="1"/>
      <protection locked="0"/>
    </xf>
    <xf numFmtId="177" fontId="18" fillId="5" borderId="230" xfId="50" applyNumberFormat="1" applyFont="1" applyFill="1" applyBorder="1" applyAlignment="1" applyProtection="1">
      <alignment horizontal="center" vertical="center" wrapText="1"/>
      <protection locked="0"/>
    </xf>
    <xf numFmtId="2" fontId="18" fillId="5" borderId="231" xfId="2" applyNumberFormat="1" applyFont="1" applyFill="1" applyBorder="1" applyAlignment="1" applyProtection="1">
      <alignment horizontal="center" vertical="center" wrapText="1"/>
      <protection locked="0"/>
    </xf>
    <xf numFmtId="9" fontId="18" fillId="5" borderId="232" xfId="2" applyNumberFormat="1" applyFont="1" applyFill="1" applyBorder="1" applyAlignment="1" applyProtection="1">
      <alignment horizontal="center" vertical="center" wrapText="1"/>
      <protection locked="0"/>
    </xf>
    <xf numFmtId="177" fontId="18" fillId="5" borderId="233" xfId="50" applyNumberFormat="1" applyFont="1" applyFill="1" applyBorder="1" applyAlignment="1" applyProtection="1">
      <alignment horizontal="center" vertical="center" wrapText="1"/>
      <protection locked="0"/>
    </xf>
    <xf numFmtId="2" fontId="18" fillId="5" borderId="234" xfId="2" applyNumberFormat="1" applyFont="1" applyFill="1" applyBorder="1" applyAlignment="1" applyProtection="1">
      <alignment horizontal="center" vertical="center" wrapText="1"/>
      <protection locked="0"/>
    </xf>
    <xf numFmtId="9" fontId="18" fillId="5" borderId="227" xfId="2" applyNumberFormat="1" applyFont="1" applyFill="1" applyBorder="1" applyAlignment="1" applyProtection="1">
      <alignment horizontal="center" vertical="center" wrapText="1"/>
      <protection locked="0"/>
    </xf>
    <xf numFmtId="177" fontId="18" fillId="5" borderId="235" xfId="50" applyNumberFormat="1" applyFont="1" applyFill="1" applyBorder="1" applyAlignment="1" applyProtection="1">
      <alignment horizontal="center" vertical="center" wrapText="1"/>
      <protection locked="0"/>
    </xf>
    <xf numFmtId="2" fontId="18" fillId="5" borderId="229" xfId="2" applyNumberFormat="1" applyFont="1" applyFill="1" applyBorder="1" applyAlignment="1" applyProtection="1">
      <alignment horizontal="center" vertical="center" wrapText="1"/>
      <protection locked="0"/>
    </xf>
    <xf numFmtId="2" fontId="18" fillId="5" borderId="231" xfId="2" applyNumberFormat="1" applyFont="1" applyFill="1" applyBorder="1" applyAlignment="1" applyProtection="1">
      <alignment vertical="center" wrapText="1"/>
      <protection locked="0"/>
    </xf>
    <xf numFmtId="2" fontId="18" fillId="5" borderId="234" xfId="2" applyNumberFormat="1" applyFont="1" applyFill="1" applyBorder="1" applyAlignment="1" applyProtection="1">
      <alignment vertical="center" wrapText="1"/>
      <protection locked="0"/>
    </xf>
    <xf numFmtId="0" fontId="21" fillId="5" borderId="231" xfId="0" applyFont="1" applyFill="1" applyBorder="1" applyProtection="1">
      <protection locked="0"/>
    </xf>
    <xf numFmtId="0" fontId="21" fillId="5" borderId="232" xfId="0" applyFont="1" applyFill="1" applyBorder="1" applyProtection="1">
      <protection locked="0"/>
    </xf>
    <xf numFmtId="0" fontId="21" fillId="5" borderId="233" xfId="0" applyFont="1" applyFill="1" applyBorder="1" applyProtection="1">
      <protection locked="0"/>
    </xf>
    <xf numFmtId="0" fontId="21" fillId="5" borderId="231" xfId="0" applyFont="1" applyFill="1" applyBorder="1" applyAlignment="1" applyProtection="1">
      <protection locked="0"/>
    </xf>
    <xf numFmtId="0" fontId="21" fillId="5" borderId="234" xfId="0" applyFont="1" applyFill="1" applyBorder="1" applyProtection="1">
      <protection locked="0"/>
    </xf>
    <xf numFmtId="0" fontId="21" fillId="5" borderId="227" xfId="0" applyFont="1" applyFill="1" applyBorder="1" applyProtection="1">
      <protection locked="0"/>
    </xf>
    <xf numFmtId="0" fontId="21" fillId="5" borderId="235" xfId="0" applyFont="1" applyFill="1" applyBorder="1" applyProtection="1">
      <protection locked="0"/>
    </xf>
    <xf numFmtId="0" fontId="21" fillId="5" borderId="229" xfId="0" applyFont="1" applyFill="1" applyBorder="1" applyProtection="1">
      <protection locked="0"/>
    </xf>
    <xf numFmtId="0" fontId="21" fillId="5" borderId="225" xfId="0" applyFont="1" applyFill="1" applyBorder="1" applyProtection="1">
      <protection locked="0"/>
    </xf>
    <xf numFmtId="0" fontId="21" fillId="5" borderId="230" xfId="0" applyFont="1" applyFill="1" applyBorder="1" applyProtection="1">
      <protection locked="0"/>
    </xf>
    <xf numFmtId="0" fontId="21" fillId="5" borderId="234" xfId="0" applyFont="1" applyFill="1" applyBorder="1" applyAlignment="1" applyProtection="1">
      <protection locked="0"/>
    </xf>
    <xf numFmtId="0" fontId="21" fillId="5" borderId="236" xfId="0" applyFont="1" applyFill="1" applyBorder="1" applyProtection="1">
      <protection locked="0"/>
    </xf>
    <xf numFmtId="0" fontId="21" fillId="5" borderId="237" xfId="0" applyFont="1" applyFill="1" applyBorder="1" applyProtection="1">
      <protection locked="0"/>
    </xf>
    <xf numFmtId="0" fontId="21" fillId="5" borderId="238" xfId="0" applyFont="1" applyFill="1" applyBorder="1" applyProtection="1">
      <protection locked="0"/>
    </xf>
    <xf numFmtId="166" fontId="5" fillId="0" borderId="65" xfId="0" applyNumberFormat="1" applyFont="1" applyFill="1" applyBorder="1" applyAlignment="1" applyProtection="1">
      <alignment vertical="center"/>
    </xf>
    <xf numFmtId="166" fontId="5" fillId="0" borderId="68" xfId="0" applyNumberFormat="1" applyFont="1" applyFill="1" applyBorder="1" applyAlignment="1" applyProtection="1">
      <alignment vertical="center"/>
    </xf>
    <xf numFmtId="43" fontId="5" fillId="0" borderId="85" xfId="0" applyNumberFormat="1" applyFont="1" applyFill="1" applyBorder="1" applyAlignment="1" applyProtection="1">
      <alignment vertical="center"/>
    </xf>
    <xf numFmtId="43" fontId="5" fillId="0" borderId="33" xfId="0" applyNumberFormat="1" applyFont="1" applyFill="1" applyBorder="1" applyAlignment="1" applyProtection="1">
      <alignment vertical="center"/>
    </xf>
    <xf numFmtId="166" fontId="5" fillId="0" borderId="55" xfId="0" applyNumberFormat="1" applyFont="1" applyFill="1" applyBorder="1" applyAlignment="1" applyProtection="1">
      <alignment vertical="center"/>
    </xf>
    <xf numFmtId="166" fontId="5" fillId="0" borderId="33" xfId="0" applyNumberFormat="1" applyFont="1" applyFill="1" applyBorder="1" applyAlignment="1" applyProtection="1">
      <alignment vertical="center"/>
    </xf>
    <xf numFmtId="166" fontId="5" fillId="0" borderId="69" xfId="0" applyNumberFormat="1" applyFont="1" applyFill="1" applyBorder="1" applyAlignment="1" applyProtection="1">
      <alignment vertical="center"/>
    </xf>
    <xf numFmtId="166" fontId="5" fillId="0" borderId="28" xfId="0" applyNumberFormat="1" applyFont="1" applyFill="1" applyBorder="1" applyAlignment="1" applyProtection="1">
      <alignment vertical="center"/>
    </xf>
    <xf numFmtId="43" fontId="5" fillId="0" borderId="84" xfId="0" applyNumberFormat="1" applyFont="1" applyFill="1" applyBorder="1" applyAlignment="1" applyProtection="1">
      <alignment vertical="center"/>
    </xf>
    <xf numFmtId="43" fontId="5" fillId="0" borderId="104" xfId="0" applyNumberFormat="1" applyFont="1" applyFill="1" applyBorder="1" applyAlignment="1" applyProtection="1">
      <alignment vertical="center"/>
    </xf>
    <xf numFmtId="43" fontId="5" fillId="0" borderId="105" xfId="0" applyNumberFormat="1" applyFont="1" applyFill="1" applyBorder="1" applyAlignment="1" applyProtection="1">
      <alignment vertical="center"/>
    </xf>
    <xf numFmtId="43" fontId="5" fillId="0" borderId="88" xfId="0" applyNumberFormat="1" applyFont="1" applyFill="1" applyBorder="1" applyAlignment="1" applyProtection="1">
      <alignment vertical="center"/>
    </xf>
    <xf numFmtId="43" fontId="5" fillId="0" borderId="52" xfId="0" applyNumberFormat="1" applyFont="1" applyFill="1" applyBorder="1" applyAlignment="1" applyProtection="1">
      <alignment vertical="center"/>
    </xf>
    <xf numFmtId="43" fontId="5" fillId="5" borderId="4" xfId="1" applyFont="1" applyFill="1" applyBorder="1" applyAlignment="1" applyProtection="1">
      <alignment vertical="center" wrapText="1"/>
      <protection locked="0"/>
    </xf>
    <xf numFmtId="43" fontId="5" fillId="0" borderId="80" xfId="0" applyNumberFormat="1" applyFont="1" applyFill="1" applyBorder="1" applyAlignment="1" applyProtection="1">
      <alignment vertical="center"/>
    </xf>
    <xf numFmtId="43" fontId="5" fillId="0" borderId="37" xfId="0" applyNumberFormat="1" applyFont="1" applyFill="1" applyBorder="1" applyAlignment="1" applyProtection="1">
      <alignment vertical="center"/>
    </xf>
    <xf numFmtId="166" fontId="5" fillId="0" borderId="54" xfId="0" applyNumberFormat="1" applyFont="1" applyFill="1" applyBorder="1" applyAlignment="1" applyProtection="1">
      <alignment vertical="center"/>
    </xf>
    <xf numFmtId="166" fontId="5" fillId="0" borderId="239" xfId="0" applyNumberFormat="1" applyFont="1" applyFill="1" applyBorder="1" applyAlignment="1" applyProtection="1">
      <alignment vertical="center"/>
    </xf>
    <xf numFmtId="166" fontId="5" fillId="0" borderId="38" xfId="0" applyNumberFormat="1" applyFont="1" applyFill="1" applyBorder="1" applyAlignment="1" applyProtection="1">
      <alignment vertical="center"/>
    </xf>
    <xf numFmtId="166" fontId="5" fillId="0" borderId="39" xfId="0" applyNumberFormat="1" applyFont="1" applyFill="1" applyBorder="1" applyAlignment="1" applyProtection="1">
      <alignment vertical="center"/>
    </xf>
    <xf numFmtId="166" fontId="5" fillId="0" borderId="53" xfId="0" applyNumberFormat="1" applyFont="1" applyFill="1" applyBorder="1" applyAlignment="1" applyProtection="1">
      <alignment vertical="center"/>
    </xf>
    <xf numFmtId="166" fontId="5" fillId="0" borderId="202" xfId="0" applyNumberFormat="1" applyFont="1" applyFill="1" applyBorder="1" applyAlignment="1" applyProtection="1">
      <alignment vertical="center"/>
    </xf>
    <xf numFmtId="166" fontId="5" fillId="0" borderId="49" xfId="0" applyNumberFormat="1" applyFont="1" applyFill="1" applyBorder="1" applyAlignment="1" applyProtection="1">
      <alignment vertical="center"/>
    </xf>
    <xf numFmtId="166" fontId="5" fillId="0" borderId="50" xfId="0" applyNumberFormat="1" applyFont="1" applyFill="1" applyBorder="1" applyAlignment="1" applyProtection="1">
      <alignment vertical="center"/>
    </xf>
    <xf numFmtId="166" fontId="5" fillId="0" borderId="22" xfId="0" applyNumberFormat="1" applyFont="1" applyFill="1" applyBorder="1" applyAlignment="1" applyProtection="1">
      <alignment vertical="center"/>
    </xf>
    <xf numFmtId="43" fontId="5" fillId="5" borderId="229" xfId="1" applyFont="1" applyFill="1" applyBorder="1" applyAlignment="1" applyProtection="1">
      <alignment horizontal="center" vertical="center" wrapText="1"/>
      <protection locked="0"/>
    </xf>
    <xf numFmtId="43" fontId="5" fillId="5" borderId="225" xfId="1" applyFont="1" applyFill="1" applyBorder="1" applyAlignment="1" applyProtection="1">
      <alignment horizontal="center" vertical="center" wrapText="1"/>
      <protection locked="0"/>
    </xf>
    <xf numFmtId="43" fontId="5" fillId="5" borderId="230" xfId="1" applyFont="1" applyFill="1" applyBorder="1" applyAlignment="1" applyProtection="1">
      <alignment horizontal="center" vertical="center" wrapText="1"/>
      <protection locked="0"/>
    </xf>
    <xf numFmtId="43" fontId="5" fillId="5" borderId="231" xfId="1" applyFont="1" applyFill="1" applyBorder="1" applyAlignment="1" applyProtection="1">
      <alignment horizontal="center" vertical="center" wrapText="1"/>
      <protection locked="0"/>
    </xf>
    <xf numFmtId="43" fontId="5" fillId="5" borderId="232" xfId="1" applyFont="1" applyFill="1" applyBorder="1" applyAlignment="1" applyProtection="1">
      <alignment horizontal="center" vertical="center" wrapText="1"/>
      <protection locked="0"/>
    </xf>
    <xf numFmtId="43" fontId="5" fillId="5" borderId="233" xfId="1" applyFont="1" applyFill="1" applyBorder="1" applyAlignment="1" applyProtection="1">
      <alignment horizontal="center" vertical="center" wrapText="1"/>
      <protection locked="0"/>
    </xf>
    <xf numFmtId="43" fontId="5" fillId="5" borderId="234" xfId="1" applyFont="1" applyFill="1" applyBorder="1" applyAlignment="1" applyProtection="1">
      <alignment vertical="center" wrapText="1"/>
      <protection locked="0"/>
    </xf>
    <xf numFmtId="43" fontId="5" fillId="5" borderId="227" xfId="1" applyFont="1" applyFill="1" applyBorder="1" applyAlignment="1" applyProtection="1">
      <alignment vertical="center" wrapText="1"/>
      <protection locked="0"/>
    </xf>
    <xf numFmtId="43" fontId="5" fillId="5" borderId="235" xfId="1" applyFont="1" applyFill="1" applyBorder="1" applyAlignment="1" applyProtection="1">
      <alignment vertical="center" wrapText="1"/>
      <protection locked="0"/>
    </xf>
    <xf numFmtId="44" fontId="17" fillId="3" borderId="0" xfId="50" applyFont="1" applyFill="1" applyBorder="1" applyAlignment="1" applyProtection="1">
      <alignment horizontal="center" vertical="center" wrapText="1"/>
    </xf>
    <xf numFmtId="0" fontId="0" fillId="0" borderId="0" xfId="0" applyBorder="1" applyProtection="1"/>
    <xf numFmtId="44" fontId="5" fillId="5" borderId="240" xfId="0" applyNumberFormat="1" applyFont="1" applyFill="1" applyBorder="1" applyAlignment="1" applyProtection="1">
      <alignment horizontal="center" vertical="center" wrapText="1"/>
      <protection locked="0"/>
    </xf>
    <xf numFmtId="44" fontId="5" fillId="5" borderId="241" xfId="0" applyNumberFormat="1" applyFont="1" applyFill="1" applyBorder="1" applyAlignment="1" applyProtection="1">
      <alignment horizontal="center" vertical="center" wrapText="1"/>
      <protection locked="0"/>
    </xf>
    <xf numFmtId="44" fontId="5" fillId="5" borderId="242" xfId="0" applyNumberFormat="1" applyFont="1" applyFill="1" applyBorder="1" applyAlignment="1" applyProtection="1">
      <alignment horizontal="center" vertical="center" wrapText="1"/>
      <protection locked="0"/>
    </xf>
    <xf numFmtId="44" fontId="5" fillId="5" borderId="243" xfId="0" applyNumberFormat="1" applyFont="1" applyFill="1" applyBorder="1" applyAlignment="1" applyProtection="1">
      <alignment horizontal="center" vertical="center" wrapText="1"/>
      <protection locked="0"/>
    </xf>
    <xf numFmtId="44" fontId="5" fillId="5" borderId="244" xfId="0" applyNumberFormat="1" applyFont="1" applyFill="1" applyBorder="1" applyAlignment="1" applyProtection="1">
      <alignment horizontal="center" vertical="center" wrapText="1"/>
      <protection locked="0"/>
    </xf>
    <xf numFmtId="44" fontId="5" fillId="5" borderId="245" xfId="0" applyNumberFormat="1" applyFont="1" applyFill="1" applyBorder="1" applyAlignment="1" applyProtection="1">
      <alignment horizontal="center" vertical="center" wrapText="1"/>
      <protection locked="0"/>
    </xf>
    <xf numFmtId="0" fontId="0" fillId="0" borderId="26" xfId="0" applyBorder="1" applyProtection="1"/>
    <xf numFmtId="44" fontId="17" fillId="2" borderId="22" xfId="50" applyFont="1" applyFill="1" applyBorder="1" applyAlignment="1" applyProtection="1">
      <alignment horizontal="center" vertical="center" wrapText="1"/>
    </xf>
    <xf numFmtId="43" fontId="17" fillId="2" borderId="15" xfId="50" applyNumberFormat="1" applyFont="1" applyFill="1" applyBorder="1" applyAlignment="1" applyProtection="1">
      <alignment horizontal="center" vertical="center" wrapText="1"/>
    </xf>
    <xf numFmtId="44" fontId="17" fillId="2" borderId="5" xfId="50" applyFont="1" applyFill="1" applyBorder="1" applyAlignment="1" applyProtection="1">
      <alignment horizontal="center" vertical="center" wrapText="1"/>
    </xf>
    <xf numFmtId="44" fontId="18" fillId="5" borderId="246" xfId="50" applyFont="1" applyFill="1" applyBorder="1" applyAlignment="1" applyProtection="1">
      <alignment horizontal="center" vertical="center"/>
      <protection locked="0"/>
    </xf>
    <xf numFmtId="43" fontId="18" fillId="5" borderId="248" xfId="50" applyNumberFormat="1" applyFont="1" applyFill="1" applyBorder="1" applyAlignment="1" applyProtection="1">
      <alignment vertical="center"/>
      <protection locked="0"/>
    </xf>
    <xf numFmtId="43" fontId="18" fillId="5" borderId="226" xfId="50" applyNumberFormat="1" applyFont="1" applyFill="1" applyBorder="1" applyAlignment="1" applyProtection="1">
      <alignment vertical="center"/>
      <protection locked="0"/>
    </xf>
    <xf numFmtId="0" fontId="22" fillId="0" borderId="51" xfId="0" applyFont="1" applyBorder="1" applyAlignment="1" applyProtection="1">
      <alignment horizontal="center" vertical="center" wrapText="1"/>
    </xf>
    <xf numFmtId="0" fontId="5" fillId="0" borderId="37" xfId="0" applyFont="1" applyFill="1" applyBorder="1" applyAlignment="1" applyProtection="1">
      <alignment vertical="center" wrapText="1"/>
    </xf>
    <xf numFmtId="0" fontId="22" fillId="0" borderId="31" xfId="0" applyFont="1" applyBorder="1" applyAlignment="1" applyProtection="1">
      <alignment horizontal="center" vertical="center" wrapText="1"/>
    </xf>
    <xf numFmtId="43" fontId="5" fillId="5" borderId="134" xfId="1" applyFont="1" applyFill="1" applyBorder="1" applyAlignment="1" applyProtection="1">
      <alignment horizontal="center" vertical="center" wrapText="1"/>
      <protection locked="0"/>
    </xf>
    <xf numFmtId="0" fontId="5" fillId="0" borderId="33" xfId="0" applyFont="1" applyFill="1" applyBorder="1" applyAlignment="1" applyProtection="1">
      <alignment horizontal="left" vertical="center" wrapText="1"/>
    </xf>
    <xf numFmtId="0" fontId="5" fillId="0" borderId="45" xfId="0" applyFont="1" applyFill="1" applyBorder="1" applyAlignment="1" applyProtection="1">
      <alignment horizontal="left" vertical="center" wrapText="1"/>
    </xf>
    <xf numFmtId="0" fontId="5" fillId="0" borderId="57" xfId="0" applyFont="1" applyFill="1" applyBorder="1" applyAlignment="1" applyProtection="1">
      <alignment horizontal="left" vertical="center" wrapText="1"/>
    </xf>
    <xf numFmtId="0" fontId="22" fillId="0" borderId="5" xfId="0" applyFont="1" applyBorder="1" applyAlignment="1" applyProtection="1">
      <alignment horizontal="center" vertical="center" wrapText="1"/>
    </xf>
    <xf numFmtId="43" fontId="5" fillId="5" borderId="5" xfId="1" applyFont="1" applyFill="1" applyBorder="1" applyAlignment="1" applyProtection="1">
      <alignment horizontal="center" vertical="center" wrapText="1"/>
      <protection locked="0"/>
    </xf>
    <xf numFmtId="166" fontId="5" fillId="0" borderId="5" xfId="0" applyNumberFormat="1" applyFont="1" applyFill="1" applyBorder="1" applyAlignment="1" applyProtection="1">
      <alignment vertical="center"/>
    </xf>
    <xf numFmtId="43" fontId="5" fillId="5" borderId="252" xfId="1" applyFont="1" applyFill="1" applyBorder="1" applyAlignment="1" applyProtection="1">
      <alignment horizontal="center" vertical="center" wrapText="1"/>
      <protection locked="0"/>
    </xf>
    <xf numFmtId="43" fontId="5" fillId="5" borderId="251" xfId="1" applyFont="1" applyFill="1" applyBorder="1" applyAlignment="1" applyProtection="1">
      <alignment horizontal="center" vertical="center" wrapText="1"/>
      <protection locked="0"/>
    </xf>
    <xf numFmtId="43" fontId="5" fillId="5" borderId="253" xfId="1" applyFont="1" applyFill="1" applyBorder="1" applyAlignment="1" applyProtection="1">
      <alignment horizontal="center" vertical="center" wrapText="1"/>
      <protection locked="0"/>
    </xf>
    <xf numFmtId="43" fontId="5" fillId="5" borderId="234" xfId="1" applyFont="1" applyFill="1" applyBorder="1" applyAlignment="1" applyProtection="1">
      <alignment horizontal="center" vertical="center" wrapText="1"/>
      <protection locked="0"/>
    </xf>
    <xf numFmtId="43" fontId="5" fillId="5" borderId="227" xfId="1" applyFont="1" applyFill="1" applyBorder="1" applyAlignment="1" applyProtection="1">
      <alignment horizontal="center" vertical="center" wrapText="1"/>
      <protection locked="0"/>
    </xf>
    <xf numFmtId="43" fontId="5" fillId="5" borderId="235" xfId="1" applyFont="1" applyFill="1" applyBorder="1" applyAlignment="1" applyProtection="1">
      <alignment horizontal="center" vertical="center" wrapText="1"/>
      <protection locked="0"/>
    </xf>
    <xf numFmtId="43" fontId="5" fillId="5" borderId="254" xfId="1" applyFont="1" applyFill="1" applyBorder="1" applyAlignment="1" applyProtection="1">
      <alignment horizontal="center" vertical="center" wrapText="1"/>
      <protection locked="0"/>
    </xf>
    <xf numFmtId="43" fontId="5" fillId="5" borderId="255" xfId="1" applyFont="1" applyFill="1" applyBorder="1" applyAlignment="1" applyProtection="1">
      <alignment horizontal="center" vertical="center" wrapText="1"/>
      <protection locked="0"/>
    </xf>
    <xf numFmtId="43" fontId="5" fillId="5" borderId="256" xfId="1" applyFont="1" applyFill="1" applyBorder="1" applyAlignment="1" applyProtection="1">
      <alignment horizontal="center" vertical="center" wrapText="1"/>
      <protection locked="0"/>
    </xf>
    <xf numFmtId="43" fontId="5" fillId="0" borderId="169" xfId="0" applyNumberFormat="1" applyFont="1" applyFill="1" applyBorder="1" applyAlignment="1" applyProtection="1">
      <alignment vertical="center"/>
    </xf>
    <xf numFmtId="43" fontId="5" fillId="0" borderId="207" xfId="0" applyNumberFormat="1" applyFont="1" applyFill="1" applyBorder="1" applyAlignment="1" applyProtection="1">
      <alignment vertical="center"/>
    </xf>
    <xf numFmtId="43" fontId="5" fillId="0" borderId="67" xfId="0" applyNumberFormat="1" applyFont="1" applyFill="1" applyBorder="1" applyAlignment="1" applyProtection="1">
      <alignment vertical="center"/>
    </xf>
    <xf numFmtId="43" fontId="5" fillId="0" borderId="103" xfId="0" applyNumberFormat="1" applyFont="1" applyFill="1" applyBorder="1" applyAlignment="1" applyProtection="1">
      <alignment vertical="center"/>
    </xf>
    <xf numFmtId="43" fontId="5" fillId="0" borderId="200" xfId="0" applyNumberFormat="1" applyFont="1" applyFill="1" applyBorder="1" applyAlignment="1" applyProtection="1">
      <alignment vertical="center"/>
    </xf>
    <xf numFmtId="43" fontId="5" fillId="0" borderId="83" xfId="0" applyNumberFormat="1" applyFont="1" applyFill="1" applyBorder="1" applyAlignment="1" applyProtection="1">
      <alignment vertical="center"/>
    </xf>
    <xf numFmtId="43" fontId="5" fillId="0" borderId="72" xfId="0" applyNumberFormat="1" applyFont="1" applyFill="1" applyBorder="1" applyAlignment="1" applyProtection="1">
      <alignment vertical="center"/>
    </xf>
    <xf numFmtId="166" fontId="5" fillId="0" borderId="40" xfId="0" applyNumberFormat="1" applyFont="1" applyFill="1" applyBorder="1" applyAlignment="1" applyProtection="1">
      <alignment vertical="center"/>
    </xf>
    <xf numFmtId="166" fontId="5" fillId="0" borderId="56" xfId="0" applyNumberFormat="1" applyFont="1" applyFill="1" applyBorder="1" applyAlignment="1" applyProtection="1">
      <alignment vertical="center"/>
    </xf>
    <xf numFmtId="166" fontId="5" fillId="0" borderId="57" xfId="0" applyNumberFormat="1" applyFont="1" applyFill="1" applyBorder="1" applyAlignment="1" applyProtection="1">
      <alignment vertical="center"/>
    </xf>
    <xf numFmtId="43" fontId="5" fillId="5" borderId="236" xfId="1" applyFont="1" applyFill="1" applyBorder="1" applyAlignment="1" applyProtection="1">
      <alignment horizontal="center" vertical="center" wrapText="1"/>
      <protection locked="0"/>
    </xf>
    <xf numFmtId="43" fontId="5" fillId="5" borderId="237" xfId="1" applyFont="1" applyFill="1" applyBorder="1" applyAlignment="1" applyProtection="1">
      <alignment horizontal="center" vertical="center" wrapText="1"/>
      <protection locked="0"/>
    </xf>
    <xf numFmtId="43" fontId="5" fillId="5" borderId="238" xfId="1" applyFont="1" applyFill="1" applyBorder="1" applyAlignment="1" applyProtection="1">
      <alignment horizontal="center" vertical="center" wrapText="1"/>
      <protection locked="0"/>
    </xf>
    <xf numFmtId="43" fontId="5" fillId="0" borderId="257" xfId="0" applyNumberFormat="1" applyFont="1" applyFill="1" applyBorder="1" applyAlignment="1" applyProtection="1">
      <alignment vertical="center"/>
    </xf>
    <xf numFmtId="43" fontId="5" fillId="0" borderId="57" xfId="0" applyNumberFormat="1" applyFont="1" applyFill="1" applyBorder="1" applyAlignment="1" applyProtection="1">
      <alignment vertical="center"/>
    </xf>
    <xf numFmtId="166" fontId="5" fillId="0" borderId="258" xfId="0" applyNumberFormat="1" applyFont="1" applyFill="1" applyBorder="1" applyAlignment="1" applyProtection="1">
      <alignment horizontal="center" vertical="center"/>
    </xf>
    <xf numFmtId="166" fontId="5" fillId="0" borderId="239" xfId="0" applyNumberFormat="1" applyFont="1" applyFill="1" applyBorder="1" applyAlignment="1" applyProtection="1">
      <alignment horizontal="center" vertical="center"/>
    </xf>
    <xf numFmtId="166" fontId="5" fillId="0" borderId="48" xfId="0" applyNumberFormat="1" applyFont="1" applyFill="1" applyBorder="1" applyAlignment="1" applyProtection="1">
      <alignment horizontal="center" vertical="center"/>
    </xf>
    <xf numFmtId="166" fontId="5" fillId="0" borderId="53" xfId="0" applyNumberFormat="1" applyFont="1" applyFill="1" applyBorder="1" applyAlignment="1" applyProtection="1">
      <alignment horizontal="center" vertical="center"/>
    </xf>
    <xf numFmtId="43" fontId="18" fillId="5" borderId="224" xfId="50" applyNumberFormat="1" applyFont="1" applyFill="1" applyBorder="1" applyAlignment="1" applyProtection="1">
      <alignment vertical="center"/>
      <protection locked="0"/>
    </xf>
    <xf numFmtId="43" fontId="18" fillId="5" borderId="24" xfId="50" applyNumberFormat="1" applyFont="1" applyFill="1" applyBorder="1" applyAlignment="1" applyProtection="1">
      <alignment vertical="center"/>
      <protection locked="0"/>
    </xf>
    <xf numFmtId="0" fontId="11" fillId="0" borderId="4" xfId="0" applyFont="1" applyFill="1" applyBorder="1" applyAlignment="1" applyProtection="1">
      <alignment vertical="center" wrapText="1"/>
    </xf>
    <xf numFmtId="166" fontId="18" fillId="0" borderId="85" xfId="1" applyNumberFormat="1" applyFont="1" applyFill="1" applyBorder="1" applyAlignment="1" applyProtection="1">
      <alignment vertical="center"/>
    </xf>
    <xf numFmtId="166" fontId="18" fillId="0" borderId="79" xfId="1" applyNumberFormat="1" applyFont="1" applyFill="1" applyBorder="1" applyAlignment="1" applyProtection="1">
      <alignment vertical="center"/>
    </xf>
    <xf numFmtId="166" fontId="5" fillId="0" borderId="85" xfId="1" applyNumberFormat="1" applyFont="1" applyFill="1" applyBorder="1" applyAlignment="1" applyProtection="1">
      <alignment horizontal="center" vertical="center"/>
    </xf>
    <xf numFmtId="166" fontId="5" fillId="0" borderId="85" xfId="1" applyNumberFormat="1" applyFont="1" applyFill="1" applyBorder="1" applyAlignment="1" applyProtection="1">
      <alignment horizontal="center" vertical="center" wrapText="1"/>
    </xf>
    <xf numFmtId="166" fontId="5" fillId="0" borderId="88" xfId="1" applyNumberFormat="1" applyFont="1" applyFill="1" applyBorder="1" applyAlignment="1" applyProtection="1">
      <alignment vertical="center" wrapText="1"/>
    </xf>
    <xf numFmtId="166" fontId="5" fillId="0" borderId="80" xfId="1" applyNumberFormat="1" applyFont="1" applyFill="1" applyBorder="1" applyAlignment="1" applyProtection="1">
      <alignment horizontal="center" vertical="center" wrapText="1"/>
    </xf>
    <xf numFmtId="177" fontId="5" fillId="0" borderId="122" xfId="50" applyNumberFormat="1" applyFont="1" applyFill="1" applyBorder="1" applyAlignment="1" applyProtection="1">
      <alignment horizontal="center" vertical="center" wrapText="1"/>
    </xf>
    <xf numFmtId="177" fontId="5" fillId="0" borderId="117" xfId="50" applyNumberFormat="1" applyFont="1" applyBorder="1" applyAlignment="1" applyProtection="1">
      <alignment vertical="center"/>
    </xf>
    <xf numFmtId="177" fontId="5" fillId="0" borderId="122" xfId="50" applyNumberFormat="1" applyFont="1" applyBorder="1" applyAlignment="1" applyProtection="1">
      <alignment vertical="center"/>
    </xf>
    <xf numFmtId="177" fontId="5" fillId="0" borderId="119" xfId="50" applyNumberFormat="1" applyFont="1" applyBorder="1" applyAlignment="1" applyProtection="1">
      <alignment vertical="center"/>
    </xf>
    <xf numFmtId="177" fontId="5" fillId="0" borderId="120" xfId="50" applyNumberFormat="1" applyFont="1" applyBorder="1" applyAlignment="1" applyProtection="1">
      <alignment vertical="center"/>
    </xf>
    <xf numFmtId="166" fontId="5" fillId="0" borderId="49" xfId="1" applyNumberFormat="1" applyFont="1" applyFill="1" applyBorder="1" applyAlignment="1" applyProtection="1">
      <alignment horizontal="center" vertical="center"/>
    </xf>
    <xf numFmtId="166" fontId="5" fillId="0" borderId="50" xfId="1" applyNumberFormat="1" applyFont="1" applyFill="1" applyBorder="1" applyAlignment="1" applyProtection="1">
      <alignment horizontal="center" vertical="center"/>
    </xf>
    <xf numFmtId="166" fontId="5" fillId="0" borderId="202" xfId="1" applyNumberFormat="1" applyFont="1" applyFill="1" applyBorder="1" applyAlignment="1" applyProtection="1">
      <alignment vertical="center"/>
    </xf>
    <xf numFmtId="166" fontId="5" fillId="0" borderId="22" xfId="1" applyNumberFormat="1" applyFont="1" applyFill="1" applyBorder="1" applyAlignment="1" applyProtection="1">
      <alignment vertical="center"/>
    </xf>
    <xf numFmtId="166" fontId="5" fillId="0" borderId="49" xfId="0" applyNumberFormat="1" applyFont="1" applyBorder="1" applyAlignment="1" applyProtection="1">
      <alignment vertical="center"/>
    </xf>
    <xf numFmtId="169" fontId="18" fillId="5" borderId="5" xfId="2" applyNumberFormat="1" applyFont="1" applyFill="1" applyBorder="1" applyAlignment="1" applyProtection="1">
      <alignment horizontal="center" vertical="center" wrapText="1"/>
      <protection locked="0"/>
    </xf>
    <xf numFmtId="43" fontId="18" fillId="5" borderId="224" xfId="50" applyNumberFormat="1" applyFont="1" applyFill="1" applyBorder="1" applyAlignment="1" applyProtection="1">
      <alignment horizontal="center" vertical="center"/>
      <protection locked="0"/>
    </xf>
    <xf numFmtId="43" fontId="18" fillId="5" borderId="225" xfId="50" applyNumberFormat="1" applyFont="1" applyFill="1" applyBorder="1" applyAlignment="1" applyProtection="1">
      <alignment horizontal="center" vertical="center"/>
      <protection locked="0"/>
    </xf>
    <xf numFmtId="43" fontId="18" fillId="5" borderId="248" xfId="50" applyNumberFormat="1" applyFont="1" applyFill="1" applyBorder="1" applyAlignment="1" applyProtection="1">
      <alignment horizontal="center" vertical="center"/>
      <protection locked="0"/>
    </xf>
    <xf numFmtId="43" fontId="18" fillId="5" borderId="232" xfId="50" applyNumberFormat="1" applyFont="1" applyFill="1" applyBorder="1" applyAlignment="1" applyProtection="1">
      <alignment horizontal="center" vertical="center"/>
      <protection locked="0"/>
    </xf>
    <xf numFmtId="43" fontId="18" fillId="5" borderId="226" xfId="50" applyNumberFormat="1" applyFont="1" applyFill="1" applyBorder="1" applyAlignment="1" applyProtection="1">
      <alignment horizontal="center" vertical="center"/>
      <protection locked="0"/>
    </xf>
    <xf numFmtId="43" fontId="18" fillId="5" borderId="227" xfId="50" applyNumberFormat="1" applyFont="1" applyFill="1" applyBorder="1" applyAlignment="1" applyProtection="1">
      <alignment horizontal="center" vertical="center"/>
      <protection locked="0"/>
    </xf>
    <xf numFmtId="165" fontId="2" fillId="5" borderId="198" xfId="0" applyNumberFormat="1" applyFont="1" applyFill="1" applyBorder="1" applyAlignment="1" applyProtection="1">
      <alignment horizontal="center" vertical="center" wrapText="1"/>
      <protection locked="0"/>
    </xf>
    <xf numFmtId="43" fontId="18" fillId="5" borderId="247" xfId="50" applyNumberFormat="1" applyFont="1" applyFill="1" applyBorder="1" applyAlignment="1" applyProtection="1">
      <alignment horizontal="center" vertical="center"/>
      <protection locked="0"/>
    </xf>
    <xf numFmtId="43" fontId="18" fillId="5" borderId="249" xfId="50" applyNumberFormat="1" applyFont="1" applyFill="1" applyBorder="1" applyAlignment="1" applyProtection="1">
      <alignment horizontal="center" vertical="center"/>
      <protection locked="0"/>
    </xf>
    <xf numFmtId="43" fontId="18" fillId="5" borderId="250" xfId="50" applyNumberFormat="1" applyFont="1" applyFill="1" applyBorder="1" applyAlignment="1" applyProtection="1">
      <alignment horizontal="center" vertical="center"/>
      <protection locked="0"/>
    </xf>
    <xf numFmtId="165" fontId="10" fillId="2" borderId="142" xfId="0" applyNumberFormat="1" applyFont="1" applyFill="1" applyBorder="1" applyAlignment="1" applyProtection="1">
      <alignment horizontal="center" vertical="center" wrapText="1"/>
    </xf>
    <xf numFmtId="0" fontId="22" fillId="0" borderId="263" xfId="0" applyFont="1" applyFill="1" applyBorder="1" applyAlignment="1">
      <alignment horizontal="center" vertical="center" wrapText="1"/>
    </xf>
    <xf numFmtId="0" fontId="22" fillId="0" borderId="264" xfId="0" applyFont="1" applyFill="1" applyBorder="1" applyAlignment="1">
      <alignment horizontal="center" vertical="center" wrapText="1"/>
    </xf>
    <xf numFmtId="0" fontId="22" fillId="0" borderId="261" xfId="0" applyFont="1" applyFill="1" applyBorder="1" applyAlignment="1">
      <alignment horizontal="center" vertical="center" wrapText="1"/>
    </xf>
    <xf numFmtId="0" fontId="26" fillId="0" borderId="263" xfId="0" applyFont="1" applyFill="1" applyBorder="1" applyAlignment="1">
      <alignment horizontal="center" vertical="center" wrapText="1"/>
    </xf>
    <xf numFmtId="0" fontId="26" fillId="0" borderId="261" xfId="0" applyFont="1" applyFill="1" applyBorder="1" applyAlignment="1">
      <alignment horizontal="center" vertical="center" wrapText="1"/>
    </xf>
    <xf numFmtId="0" fontId="22" fillId="0" borderId="260" xfId="0" applyFont="1" applyFill="1" applyBorder="1" applyAlignment="1">
      <alignment horizontal="center" vertical="center" wrapText="1"/>
    </xf>
    <xf numFmtId="166" fontId="18" fillId="0" borderId="265" xfId="1" applyNumberFormat="1" applyFont="1" applyFill="1" applyBorder="1" applyAlignment="1" applyProtection="1">
      <alignment vertical="center"/>
      <protection locked="0"/>
    </xf>
    <xf numFmtId="166" fontId="18" fillId="0" borderId="266" xfId="1" applyNumberFormat="1" applyFont="1" applyFill="1" applyBorder="1" applyAlignment="1" applyProtection="1">
      <alignment vertical="center"/>
      <protection locked="0"/>
    </xf>
    <xf numFmtId="166" fontId="18" fillId="0" borderId="209" xfId="1" applyNumberFormat="1" applyFont="1" applyFill="1" applyBorder="1" applyAlignment="1" applyProtection="1">
      <alignment vertical="center"/>
      <protection locked="0"/>
    </xf>
    <xf numFmtId="166" fontId="5" fillId="0" borderId="267" xfId="1" applyNumberFormat="1" applyFont="1" applyFill="1" applyBorder="1" applyAlignment="1" applyProtection="1">
      <alignment vertical="center"/>
    </xf>
    <xf numFmtId="166" fontId="5" fillId="0" borderId="268" xfId="1" applyNumberFormat="1" applyFont="1" applyFill="1" applyBorder="1" applyAlignment="1" applyProtection="1">
      <alignment vertical="center"/>
    </xf>
    <xf numFmtId="166" fontId="5" fillId="0" borderId="269" xfId="1" applyNumberFormat="1" applyFont="1" applyFill="1" applyBorder="1" applyAlignment="1" applyProtection="1">
      <alignment vertical="center"/>
    </xf>
    <xf numFmtId="0" fontId="16" fillId="2" borderId="15" xfId="0" applyFont="1" applyFill="1" applyBorder="1" applyAlignment="1" applyProtection="1">
      <alignment vertical="center"/>
    </xf>
    <xf numFmtId="44" fontId="4" fillId="0" borderId="12" xfId="0" applyNumberFormat="1" applyFont="1" applyBorder="1" applyProtection="1"/>
    <xf numFmtId="0" fontId="5" fillId="0" borderId="18" xfId="0" applyFont="1" applyFill="1" applyBorder="1"/>
    <xf numFmtId="9" fontId="4" fillId="4" borderId="208" xfId="2" applyNumberFormat="1" applyFont="1" applyFill="1" applyBorder="1" applyAlignment="1" applyProtection="1">
      <alignment horizontal="center" vertical="center" wrapText="1"/>
    </xf>
    <xf numFmtId="0" fontId="5" fillId="0" borderId="208" xfId="0" applyFont="1" applyFill="1" applyBorder="1"/>
    <xf numFmtId="0" fontId="11" fillId="0" borderId="32" xfId="0" applyFont="1" applyFill="1" applyBorder="1" applyAlignment="1" applyProtection="1">
      <alignment horizontal="left" vertical="center" wrapText="1"/>
    </xf>
    <xf numFmtId="43" fontId="5" fillId="0" borderId="33" xfId="1" applyNumberFormat="1" applyFont="1" applyFill="1" applyBorder="1" applyAlignment="1" applyProtection="1">
      <alignment horizontal="center" vertical="center" wrapText="1"/>
    </xf>
    <xf numFmtId="0" fontId="11" fillId="0" borderId="34" xfId="0" applyFont="1" applyFill="1" applyBorder="1" applyAlignment="1" applyProtection="1">
      <alignment horizontal="left" vertical="center" wrapText="1"/>
    </xf>
    <xf numFmtId="43" fontId="5" fillId="0" borderId="35" xfId="1" applyNumberFormat="1" applyFont="1" applyFill="1" applyBorder="1" applyAlignment="1" applyProtection="1">
      <alignment horizontal="center" vertical="center" wrapText="1"/>
    </xf>
    <xf numFmtId="0" fontId="11" fillId="0" borderId="36" xfId="0" applyFont="1" applyFill="1" applyBorder="1" applyAlignment="1" applyProtection="1">
      <alignment horizontal="left" vertical="center" wrapText="1"/>
    </xf>
    <xf numFmtId="0" fontId="3" fillId="0" borderId="54" xfId="0" applyFont="1" applyFill="1" applyBorder="1" applyAlignment="1" applyProtection="1">
      <alignment horizontal="right" vertical="top" wrapText="1"/>
    </xf>
    <xf numFmtId="0" fontId="5" fillId="0" borderId="54" xfId="0" applyFont="1" applyFill="1" applyBorder="1" applyAlignment="1" applyProtection="1">
      <alignment horizontal="left" vertical="center" wrapText="1"/>
    </xf>
    <xf numFmtId="0" fontId="5" fillId="0" borderId="54" xfId="0" applyFont="1" applyFill="1" applyBorder="1" applyAlignment="1" applyProtection="1">
      <alignment horizontal="center" vertical="center" wrapText="1"/>
    </xf>
    <xf numFmtId="43" fontId="5" fillId="0" borderId="37" xfId="1" applyNumberFormat="1" applyFont="1" applyFill="1" applyBorder="1" applyAlignment="1" applyProtection="1">
      <alignment horizontal="center" vertical="center" wrapText="1"/>
    </xf>
    <xf numFmtId="0" fontId="11" fillId="0" borderId="44" xfId="0" applyFont="1" applyFill="1" applyBorder="1" applyAlignment="1" applyProtection="1">
      <alignment horizontal="left" vertical="center" wrapText="1"/>
    </xf>
    <xf numFmtId="0" fontId="5" fillId="0" borderId="58" xfId="0" applyFont="1" applyFill="1" applyBorder="1" applyAlignment="1" applyProtection="1">
      <alignment horizontal="left" vertical="center" wrapText="1"/>
    </xf>
    <xf numFmtId="0" fontId="5" fillId="0" borderId="58" xfId="0" applyFont="1" applyFill="1" applyBorder="1" applyAlignment="1" applyProtection="1">
      <alignment horizontal="center" vertical="center" wrapText="1"/>
    </xf>
    <xf numFmtId="43" fontId="5" fillId="0" borderId="45" xfId="1" applyNumberFormat="1" applyFont="1" applyFill="1" applyBorder="1" applyAlignment="1" applyProtection="1">
      <alignment horizontal="center" vertical="center" wrapText="1"/>
    </xf>
    <xf numFmtId="166" fontId="18" fillId="0" borderId="202" xfId="1" applyNumberFormat="1" applyFont="1" applyFill="1" applyBorder="1" applyAlignment="1" applyProtection="1">
      <alignment horizontal="center" vertical="center" wrapText="1"/>
    </xf>
    <xf numFmtId="44" fontId="5" fillId="0" borderId="166" xfId="50" applyFont="1" applyFill="1" applyBorder="1" applyAlignment="1" applyProtection="1">
      <alignment horizontal="center" vertical="center"/>
    </xf>
    <xf numFmtId="44" fontId="5" fillId="0" borderId="202" xfId="50" applyFont="1" applyFill="1" applyBorder="1" applyAlignment="1" applyProtection="1">
      <alignment horizontal="center" vertical="center"/>
    </xf>
    <xf numFmtId="2" fontId="18" fillId="5" borderId="254" xfId="2" applyNumberFormat="1" applyFont="1" applyFill="1" applyBorder="1" applyAlignment="1" applyProtection="1">
      <alignment horizontal="center" vertical="center" wrapText="1"/>
      <protection locked="0"/>
    </xf>
    <xf numFmtId="9" fontId="18" fillId="5" borderId="255" xfId="2" applyNumberFormat="1" applyFont="1" applyFill="1" applyBorder="1" applyAlignment="1" applyProtection="1">
      <alignment horizontal="center" vertical="center" wrapText="1"/>
      <protection locked="0"/>
    </xf>
    <xf numFmtId="43" fontId="5" fillId="0" borderId="221" xfId="1" applyFont="1" applyFill="1" applyBorder="1" applyAlignment="1" applyProtection="1">
      <alignment horizontal="center" vertical="center" wrapText="1"/>
    </xf>
    <xf numFmtId="44" fontId="5" fillId="0" borderId="63" xfId="50" applyFont="1" applyFill="1" applyBorder="1" applyAlignment="1" applyProtection="1">
      <alignment horizontal="center" vertical="center" wrapText="1"/>
    </xf>
    <xf numFmtId="44" fontId="5" fillId="0" borderId="45" xfId="50" applyFont="1" applyFill="1" applyBorder="1" applyAlignment="1" applyProtection="1">
      <alignment horizontal="center" vertical="center" wrapText="1"/>
    </xf>
    <xf numFmtId="0" fontId="5" fillId="0" borderId="270" xfId="0" applyFont="1" applyFill="1" applyBorder="1" applyAlignment="1" applyProtection="1">
      <alignment horizontal="center" vertical="center" wrapText="1"/>
    </xf>
    <xf numFmtId="0" fontId="5" fillId="0" borderId="108" xfId="0" applyFont="1" applyFill="1" applyBorder="1" applyAlignment="1" applyProtection="1">
      <alignment horizontal="center" vertical="center" wrapText="1"/>
    </xf>
    <xf numFmtId="0" fontId="5" fillId="0" borderId="271" xfId="0" applyFont="1" applyFill="1" applyBorder="1" applyAlignment="1" applyProtection="1">
      <alignment horizontal="center" vertical="center" wrapText="1"/>
    </xf>
    <xf numFmtId="0" fontId="5" fillId="0" borderId="109" xfId="0" applyFont="1" applyFill="1" applyBorder="1" applyAlignment="1" applyProtection="1">
      <alignment horizontal="center" vertical="center" wrapText="1"/>
    </xf>
    <xf numFmtId="180" fontId="18" fillId="5" borderId="229" xfId="1" applyNumberFormat="1" applyFont="1" applyFill="1" applyBorder="1" applyAlignment="1" applyProtection="1">
      <alignment horizontal="center" vertical="center" wrapText="1"/>
      <protection locked="0"/>
    </xf>
    <xf numFmtId="177" fontId="18" fillId="5" borderId="247" xfId="50" applyNumberFormat="1" applyFont="1" applyFill="1" applyBorder="1" applyAlignment="1" applyProtection="1">
      <alignment horizontal="center" vertical="center" wrapText="1"/>
      <protection locked="0"/>
    </xf>
    <xf numFmtId="177" fontId="18" fillId="5" borderId="249" xfId="50" applyNumberFormat="1" applyFont="1" applyFill="1" applyBorder="1" applyAlignment="1" applyProtection="1">
      <alignment horizontal="center" vertical="center" wrapText="1"/>
      <protection locked="0"/>
    </xf>
    <xf numFmtId="177" fontId="18" fillId="5" borderId="272" xfId="50" applyNumberFormat="1" applyFont="1" applyFill="1" applyBorder="1" applyAlignment="1" applyProtection="1">
      <alignment horizontal="center" vertical="center" wrapText="1"/>
      <protection locked="0"/>
    </xf>
    <xf numFmtId="177" fontId="18" fillId="5" borderId="250" xfId="50" applyNumberFormat="1" applyFont="1" applyFill="1" applyBorder="1" applyAlignment="1" applyProtection="1">
      <alignment horizontal="center" vertical="center" wrapText="1"/>
      <protection locked="0"/>
    </xf>
    <xf numFmtId="43" fontId="18" fillId="0" borderId="59" xfId="1" applyFont="1" applyFill="1" applyBorder="1" applyAlignment="1" applyProtection="1">
      <alignment horizontal="center" vertical="center" wrapText="1"/>
    </xf>
    <xf numFmtId="43" fontId="18" fillId="0" borderId="60" xfId="1" applyFont="1" applyFill="1" applyBorder="1" applyAlignment="1" applyProtection="1">
      <alignment horizontal="center" vertical="center" wrapText="1"/>
    </xf>
    <xf numFmtId="43" fontId="5" fillId="0" borderId="60" xfId="1" applyFont="1" applyFill="1" applyBorder="1" applyAlignment="1" applyProtection="1">
      <alignment horizontal="center" vertical="center" wrapText="1"/>
    </xf>
    <xf numFmtId="43" fontId="5" fillId="0" borderId="63" xfId="1" applyFont="1" applyFill="1" applyBorder="1" applyAlignment="1" applyProtection="1">
      <alignment horizontal="center" vertical="center" wrapText="1"/>
    </xf>
    <xf numFmtId="43" fontId="5" fillId="0" borderId="61" xfId="1" applyFont="1" applyFill="1" applyBorder="1" applyAlignment="1" applyProtection="1">
      <alignment horizontal="center" vertical="center" wrapText="1"/>
    </xf>
    <xf numFmtId="165" fontId="10" fillId="2" borderId="5" xfId="0" applyNumberFormat="1" applyFont="1" applyFill="1" applyBorder="1" applyAlignment="1" applyProtection="1">
      <alignment horizontal="center" vertical="center" wrapText="1"/>
    </xf>
    <xf numFmtId="2" fontId="18" fillId="0" borderId="51" xfId="2" applyNumberFormat="1" applyFont="1" applyFill="1" applyBorder="1" applyAlignment="1" applyProtection="1">
      <alignment horizontal="right" vertical="center" wrapText="1"/>
    </xf>
    <xf numFmtId="2" fontId="18" fillId="0" borderId="30" xfId="2" applyNumberFormat="1" applyFont="1" applyFill="1" applyBorder="1" applyAlignment="1" applyProtection="1">
      <alignment horizontal="right" vertical="center" wrapText="1"/>
    </xf>
    <xf numFmtId="2" fontId="5" fillId="0" borderId="30" xfId="2" applyNumberFormat="1" applyFont="1" applyFill="1" applyBorder="1" applyAlignment="1" applyProtection="1">
      <alignment horizontal="right" vertical="center" wrapText="1"/>
    </xf>
    <xf numFmtId="2" fontId="5" fillId="0" borderId="64" xfId="2" applyNumberFormat="1" applyFont="1" applyFill="1" applyBorder="1" applyAlignment="1" applyProtection="1">
      <alignment horizontal="right" vertical="center" wrapText="1"/>
    </xf>
    <xf numFmtId="2" fontId="18" fillId="0" borderId="31" xfId="2" applyNumberFormat="1" applyFont="1" applyFill="1" applyBorder="1" applyAlignment="1" applyProtection="1">
      <alignment horizontal="right" vertical="center" wrapText="1"/>
    </xf>
    <xf numFmtId="180" fontId="18" fillId="5" borderId="273" xfId="1" applyNumberFormat="1" applyFont="1" applyFill="1" applyBorder="1" applyAlignment="1" applyProtection="1">
      <alignment horizontal="center" vertical="center" wrapText="1"/>
      <protection locked="0"/>
    </xf>
    <xf numFmtId="2" fontId="18" fillId="5" borderId="274" xfId="2" applyNumberFormat="1" applyFont="1" applyFill="1" applyBorder="1" applyAlignment="1" applyProtection="1">
      <alignment horizontal="center" vertical="center" wrapText="1"/>
      <protection locked="0"/>
    </xf>
    <xf numFmtId="2" fontId="18" fillId="5" borderId="275" xfId="2" applyNumberFormat="1" applyFont="1" applyFill="1" applyBorder="1" applyAlignment="1" applyProtection="1">
      <alignment horizontal="center" vertical="center" wrapText="1"/>
      <protection locked="0"/>
    </xf>
    <xf numFmtId="2" fontId="18" fillId="5" borderId="276" xfId="2" applyNumberFormat="1" applyFont="1" applyFill="1" applyBorder="1" applyAlignment="1" applyProtection="1">
      <alignment horizontal="center" vertical="center" wrapText="1"/>
      <protection locked="0"/>
    </xf>
    <xf numFmtId="166" fontId="18" fillId="0" borderId="33" xfId="1" applyNumberFormat="1" applyFont="1" applyFill="1" applyBorder="1" applyAlignment="1" applyProtection="1">
      <alignment vertical="center"/>
    </xf>
    <xf numFmtId="166" fontId="18" fillId="0" borderId="35" xfId="1" applyNumberFormat="1" applyFont="1" applyFill="1" applyBorder="1" applyAlignment="1" applyProtection="1">
      <alignment vertical="center"/>
    </xf>
    <xf numFmtId="166" fontId="5" fillId="0" borderId="35" xfId="1" applyNumberFormat="1" applyFont="1" applyFill="1" applyBorder="1" applyAlignment="1" applyProtection="1">
      <alignment horizontal="center" vertical="center"/>
    </xf>
    <xf numFmtId="166" fontId="18" fillId="0" borderId="35" xfId="1" applyNumberFormat="1" applyFont="1" applyFill="1" applyBorder="1" applyAlignment="1" applyProtection="1">
      <alignment horizontal="center" vertical="center"/>
    </xf>
    <xf numFmtId="166" fontId="18" fillId="0" borderId="37" xfId="1" applyNumberFormat="1" applyFont="1" applyFill="1" applyBorder="1" applyAlignment="1" applyProtection="1">
      <alignment horizontal="center" vertical="center"/>
    </xf>
    <xf numFmtId="0" fontId="18" fillId="0" borderId="1"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1" fillId="0" borderId="1" xfId="0" applyFont="1" applyFill="1" applyBorder="1" applyAlignment="1" applyProtection="1">
      <alignment vertical="center" wrapText="1"/>
    </xf>
    <xf numFmtId="0" fontId="11" fillId="0" borderId="6" xfId="0" applyFont="1" applyFill="1" applyBorder="1" applyAlignment="1" applyProtection="1">
      <alignment vertical="center" wrapText="1"/>
    </xf>
    <xf numFmtId="44" fontId="17" fillId="2" borderId="4" xfId="50" applyFont="1" applyFill="1" applyBorder="1" applyAlignment="1" applyProtection="1">
      <alignment horizontal="center" vertical="center" wrapText="1"/>
    </xf>
    <xf numFmtId="0" fontId="16" fillId="2" borderId="16" xfId="0" applyFont="1" applyFill="1" applyBorder="1" applyAlignment="1" applyProtection="1">
      <alignment vertical="center"/>
    </xf>
    <xf numFmtId="0" fontId="19" fillId="0" borderId="2" xfId="0" applyFont="1" applyFill="1" applyBorder="1" applyAlignment="1" applyProtection="1">
      <alignment vertical="center" wrapText="1"/>
    </xf>
    <xf numFmtId="0" fontId="19" fillId="0" borderId="8" xfId="0" applyFont="1" applyFill="1" applyBorder="1" applyAlignment="1" applyProtection="1">
      <alignment vertical="center" wrapText="1"/>
    </xf>
    <xf numFmtId="0" fontId="19" fillId="0" borderId="20" xfId="0" applyFont="1" applyFill="1" applyBorder="1" applyAlignment="1" applyProtection="1">
      <alignment vertical="center" wrapText="1"/>
    </xf>
    <xf numFmtId="0" fontId="0" fillId="0" borderId="277" xfId="0" applyBorder="1" applyProtection="1"/>
    <xf numFmtId="43" fontId="18" fillId="5" borderId="278" xfId="50" applyNumberFormat="1" applyFont="1" applyFill="1" applyBorder="1" applyAlignment="1" applyProtection="1">
      <alignment vertical="center"/>
      <protection locked="0"/>
    </xf>
    <xf numFmtId="43" fontId="18" fillId="5" borderId="18" xfId="50" applyNumberFormat="1" applyFont="1" applyFill="1" applyBorder="1" applyAlignment="1" applyProtection="1">
      <alignment vertical="center"/>
      <protection locked="0"/>
    </xf>
    <xf numFmtId="43" fontId="18" fillId="5" borderId="158" xfId="50" applyNumberFormat="1" applyFont="1" applyFill="1" applyBorder="1" applyAlignment="1" applyProtection="1">
      <alignment vertical="center"/>
      <protection locked="0"/>
    </xf>
    <xf numFmtId="0" fontId="10" fillId="2" borderId="5" xfId="0" applyFont="1" applyFill="1" applyBorder="1" applyAlignment="1" applyProtection="1">
      <alignment horizontal="center" vertical="center" wrapText="1"/>
    </xf>
    <xf numFmtId="44" fontId="22" fillId="0" borderId="1" xfId="0" applyNumberFormat="1" applyFont="1" applyBorder="1" applyAlignment="1">
      <alignment vertical="center" wrapText="1"/>
    </xf>
    <xf numFmtId="44" fontId="22" fillId="0" borderId="6" xfId="0" applyNumberFormat="1" applyFont="1" applyBorder="1" applyAlignment="1">
      <alignment vertical="center" wrapText="1"/>
    </xf>
    <xf numFmtId="44" fontId="22" fillId="0" borderId="4" xfId="0" applyNumberFormat="1" applyFont="1" applyBorder="1" applyAlignment="1">
      <alignment vertical="center" wrapText="1"/>
    </xf>
    <xf numFmtId="9" fontId="17" fillId="2" borderId="5" xfId="2" applyFont="1" applyFill="1" applyBorder="1" applyAlignment="1" applyProtection="1">
      <alignment horizontal="center" vertical="center"/>
    </xf>
    <xf numFmtId="0" fontId="0" fillId="3" borderId="154" xfId="0" applyFill="1" applyBorder="1" applyProtection="1"/>
    <xf numFmtId="44" fontId="21" fillId="5" borderId="29" xfId="50" applyFont="1" applyFill="1" applyBorder="1" applyAlignment="1" applyProtection="1">
      <alignment horizontal="center" vertical="center"/>
      <protection locked="0"/>
    </xf>
    <xf numFmtId="44" fontId="21" fillId="5" borderId="30" xfId="50" applyFont="1" applyFill="1" applyBorder="1" applyAlignment="1" applyProtection="1">
      <alignment horizontal="center" vertical="center"/>
      <protection locked="0"/>
    </xf>
    <xf numFmtId="44" fontId="21" fillId="5" borderId="31" xfId="50" applyFont="1" applyFill="1" applyBorder="1" applyAlignment="1" applyProtection="1">
      <alignment horizontal="center" vertical="center"/>
      <protection locked="0"/>
    </xf>
    <xf numFmtId="0" fontId="2" fillId="0" borderId="68" xfId="0" applyFont="1" applyFill="1" applyBorder="1" applyAlignment="1" applyProtection="1">
      <alignment vertical="center" wrapText="1"/>
    </xf>
    <xf numFmtId="0" fontId="18" fillId="5" borderId="140" xfId="1" applyNumberFormat="1" applyFont="1" applyFill="1" applyBorder="1" applyAlignment="1" applyProtection="1">
      <alignment horizontal="center" vertical="center"/>
      <protection locked="0"/>
    </xf>
    <xf numFmtId="175" fontId="5" fillId="0" borderId="280" xfId="1" applyNumberFormat="1" applyFont="1" applyBorder="1" applyAlignment="1" applyProtection="1">
      <alignment horizontal="right" vertical="center"/>
    </xf>
    <xf numFmtId="175" fontId="5" fillId="0" borderId="281" xfId="1" applyNumberFormat="1" applyFont="1" applyBorder="1" applyAlignment="1" applyProtection="1">
      <alignment horizontal="right" vertical="center"/>
    </xf>
    <xf numFmtId="175" fontId="5" fillId="0" borderId="282" xfId="1" applyNumberFormat="1" applyFont="1" applyBorder="1" applyAlignment="1" applyProtection="1">
      <alignment horizontal="right" vertical="center"/>
    </xf>
    <xf numFmtId="43" fontId="5" fillId="0" borderId="8" xfId="1" applyFont="1" applyFill="1" applyBorder="1" applyAlignment="1" applyProtection="1">
      <alignment vertical="center"/>
    </xf>
    <xf numFmtId="43" fontId="5" fillId="0" borderId="9" xfId="1" applyFont="1" applyFill="1" applyBorder="1" applyAlignment="1" applyProtection="1">
      <alignment vertical="center"/>
    </xf>
    <xf numFmtId="2" fontId="5" fillId="0" borderId="152" xfId="1" applyNumberFormat="1" applyFont="1" applyBorder="1" applyAlignment="1" applyProtection="1">
      <alignment horizontal="right" vertical="center"/>
    </xf>
    <xf numFmtId="2" fontId="5" fillId="0" borderId="203" xfId="1" applyNumberFormat="1" applyFont="1" applyBorder="1" applyAlignment="1" applyProtection="1">
      <alignment horizontal="right" vertical="center"/>
    </xf>
    <xf numFmtId="2" fontId="5" fillId="0" borderId="280" xfId="1" applyNumberFormat="1" applyFont="1" applyBorder="1" applyAlignment="1" applyProtection="1">
      <alignment horizontal="right" vertical="center"/>
    </xf>
    <xf numFmtId="2" fontId="5" fillId="0" borderId="136" xfId="1" applyNumberFormat="1" applyFont="1" applyBorder="1" applyAlignment="1" applyProtection="1">
      <alignment horizontal="right" vertical="center"/>
    </xf>
    <xf numFmtId="2" fontId="5" fillId="0" borderId="121" xfId="1" applyNumberFormat="1" applyFont="1" applyBorder="1" applyAlignment="1" applyProtection="1">
      <alignment horizontal="right" vertical="center"/>
    </xf>
    <xf numFmtId="2" fontId="5" fillId="0" borderId="281" xfId="1" applyNumberFormat="1" applyFont="1" applyBorder="1" applyAlignment="1" applyProtection="1">
      <alignment horizontal="right" vertical="center"/>
    </xf>
    <xf numFmtId="2" fontId="5" fillId="0" borderId="153" xfId="1" applyNumberFormat="1" applyFont="1" applyBorder="1" applyAlignment="1" applyProtection="1">
      <alignment horizontal="right" vertical="center"/>
    </xf>
    <xf numFmtId="2" fontId="5" fillId="0" borderId="205" xfId="1" applyNumberFormat="1" applyFont="1" applyBorder="1" applyAlignment="1" applyProtection="1">
      <alignment horizontal="right" vertical="center"/>
    </xf>
    <xf numFmtId="2" fontId="5" fillId="0" borderId="282" xfId="1" applyNumberFormat="1" applyFont="1" applyBorder="1" applyAlignment="1" applyProtection="1">
      <alignment horizontal="right" vertical="center"/>
    </xf>
    <xf numFmtId="43" fontId="5" fillId="5" borderId="33" xfId="1" applyNumberFormat="1" applyFont="1" applyFill="1" applyBorder="1" applyAlignment="1" applyProtection="1">
      <alignment horizontal="center" vertical="center" wrapText="1"/>
    </xf>
    <xf numFmtId="43" fontId="5" fillId="5" borderId="35" xfId="1" applyNumberFormat="1" applyFont="1" applyFill="1" applyBorder="1" applyAlignment="1" applyProtection="1">
      <alignment horizontal="center" vertical="center" wrapText="1"/>
    </xf>
    <xf numFmtId="43" fontId="5" fillId="5" borderId="45" xfId="1" applyNumberFormat="1" applyFont="1" applyFill="1" applyBorder="1" applyAlignment="1" applyProtection="1">
      <alignment horizontal="center" vertical="center" wrapText="1"/>
    </xf>
    <xf numFmtId="43" fontId="5" fillId="5" borderId="37" xfId="1" applyNumberFormat="1" applyFont="1" applyFill="1" applyBorder="1" applyAlignment="1" applyProtection="1">
      <alignment horizontal="center" vertical="center" wrapText="1"/>
    </xf>
    <xf numFmtId="166" fontId="18" fillId="0" borderId="80" xfId="1" applyNumberFormat="1" applyFont="1" applyFill="1" applyBorder="1" applyAlignment="1" applyProtection="1">
      <alignment horizontal="center" vertical="center"/>
    </xf>
    <xf numFmtId="166" fontId="5" fillId="0" borderId="4" xfId="1" applyNumberFormat="1" applyFont="1" applyFill="1" applyBorder="1" applyAlignment="1" applyProtection="1">
      <alignment horizontal="center" vertical="center"/>
    </xf>
    <xf numFmtId="43" fontId="5" fillId="0" borderId="69" xfId="1" applyFont="1" applyFill="1" applyBorder="1" applyAlignment="1" applyProtection="1">
      <alignment vertical="center"/>
    </xf>
    <xf numFmtId="43" fontId="5" fillId="0" borderId="105" xfId="1" applyFont="1" applyFill="1" applyBorder="1" applyAlignment="1" applyProtection="1">
      <alignment vertical="center"/>
    </xf>
    <xf numFmtId="43" fontId="18" fillId="5" borderId="137" xfId="1" applyFont="1" applyFill="1" applyBorder="1" applyAlignment="1" applyProtection="1">
      <alignment horizontal="center" vertical="center" wrapText="1"/>
    </xf>
    <xf numFmtId="0" fontId="18" fillId="5" borderId="17" xfId="0" applyFont="1" applyFill="1" applyBorder="1" applyAlignment="1" applyProtection="1">
      <alignment vertical="center" wrapText="1"/>
    </xf>
    <xf numFmtId="43" fontId="18" fillId="5" borderId="50" xfId="0" applyNumberFormat="1" applyFont="1" applyFill="1" applyBorder="1" applyAlignment="1" applyProtection="1">
      <alignment horizontal="center" vertical="center" wrapText="1"/>
    </xf>
    <xf numFmtId="43" fontId="18" fillId="0" borderId="283" xfId="1" applyFont="1" applyFill="1" applyBorder="1" applyAlignment="1" applyProtection="1">
      <alignment horizontal="center" vertical="center" wrapText="1"/>
    </xf>
    <xf numFmtId="43" fontId="18" fillId="0" borderId="284" xfId="1" applyFont="1" applyFill="1" applyBorder="1" applyAlignment="1" applyProtection="1">
      <alignment horizontal="center" vertical="center" wrapText="1"/>
    </xf>
    <xf numFmtId="43" fontId="18" fillId="0" borderId="285" xfId="1" applyFont="1" applyFill="1" applyBorder="1" applyAlignment="1" applyProtection="1">
      <alignment horizontal="center" vertical="center" wrapText="1"/>
    </xf>
    <xf numFmtId="43" fontId="18" fillId="5" borderId="48" xfId="0" applyNumberFormat="1" applyFont="1" applyFill="1" applyBorder="1" applyAlignment="1" applyProtection="1">
      <alignment horizontal="center" vertical="center" wrapText="1"/>
    </xf>
    <xf numFmtId="43" fontId="18" fillId="5" borderId="49" xfId="0" applyNumberFormat="1" applyFont="1" applyFill="1" applyBorder="1" applyAlignment="1" applyProtection="1">
      <alignment horizontal="center" vertical="center" wrapText="1"/>
    </xf>
    <xf numFmtId="177" fontId="18" fillId="5" borderId="89" xfId="50" applyNumberFormat="1" applyFont="1" applyFill="1" applyBorder="1" applyAlignment="1" applyProtection="1">
      <alignment horizontal="center" vertical="center"/>
      <protection locked="0"/>
    </xf>
    <xf numFmtId="177" fontId="18" fillId="5" borderId="13" xfId="50" applyNumberFormat="1" applyFont="1" applyFill="1" applyBorder="1" applyAlignment="1" applyProtection="1">
      <alignment horizontal="center" vertical="center"/>
      <protection locked="0"/>
    </xf>
    <xf numFmtId="177" fontId="18" fillId="5" borderId="157" xfId="50" applyNumberFormat="1" applyFont="1" applyFill="1" applyBorder="1" applyAlignment="1" applyProtection="1">
      <alignment horizontal="center" vertical="center"/>
      <protection locked="0"/>
    </xf>
    <xf numFmtId="43" fontId="12" fillId="2" borderId="40" xfId="1" applyFont="1" applyFill="1" applyBorder="1" applyAlignment="1" applyProtection="1">
      <alignment horizontal="left" vertical="center"/>
    </xf>
    <xf numFmtId="43" fontId="12" fillId="2" borderId="57" xfId="1" applyFont="1" applyFill="1" applyBorder="1" applyAlignment="1" applyProtection="1">
      <alignment horizontal="left" vertical="center"/>
    </xf>
    <xf numFmtId="177" fontId="18" fillId="5" borderId="198" xfId="50" applyNumberFormat="1" applyFont="1" applyFill="1" applyBorder="1" applyAlignment="1" applyProtection="1">
      <alignment horizontal="center" vertical="center"/>
      <protection locked="0"/>
    </xf>
    <xf numFmtId="43" fontId="5" fillId="0" borderId="47" xfId="1" applyFont="1" applyBorder="1" applyAlignment="1" applyProtection="1">
      <alignment horizontal="center" vertical="center"/>
    </xf>
    <xf numFmtId="43" fontId="5" fillId="0" borderId="34" xfId="1" applyFont="1" applyBorder="1" applyAlignment="1" applyProtection="1">
      <alignment horizontal="center" vertical="center"/>
    </xf>
    <xf numFmtId="43" fontId="5" fillId="0" borderId="36" xfId="1" applyFont="1" applyBorder="1" applyAlignment="1" applyProtection="1">
      <alignment horizontal="center" vertical="center"/>
    </xf>
    <xf numFmtId="43" fontId="5" fillId="3" borderId="40" xfId="1" applyFont="1" applyFill="1" applyBorder="1" applyAlignment="1" applyProtection="1">
      <alignment vertical="center"/>
    </xf>
    <xf numFmtId="168" fontId="18" fillId="0" borderId="24" xfId="1" applyNumberFormat="1" applyFont="1" applyFill="1" applyBorder="1" applyAlignment="1" applyProtection="1">
      <alignment horizontal="right" vertical="center"/>
      <protection locked="0"/>
    </xf>
    <xf numFmtId="168" fontId="18" fillId="0" borderId="131" xfId="1" applyNumberFormat="1" applyFont="1" applyFill="1" applyBorder="1" applyAlignment="1" applyProtection="1">
      <alignment horizontal="right" vertical="center"/>
      <protection locked="0"/>
    </xf>
    <xf numFmtId="168" fontId="18" fillId="0" borderId="129" xfId="1" applyNumberFormat="1" applyFont="1" applyFill="1" applyBorder="1" applyAlignment="1" applyProtection="1">
      <alignment horizontal="right" vertical="center"/>
      <protection locked="0"/>
    </xf>
    <xf numFmtId="0" fontId="21" fillId="0" borderId="73"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123" xfId="0" applyFont="1" applyFill="1" applyBorder="1" applyAlignment="1" applyProtection="1">
      <alignment horizontal="center" vertical="center"/>
      <protection locked="0"/>
    </xf>
    <xf numFmtId="165" fontId="2" fillId="5" borderId="94" xfId="0" applyNumberFormat="1" applyFont="1" applyFill="1" applyBorder="1" applyAlignment="1" applyProtection="1">
      <alignment horizontal="center" vertical="center" wrapText="1"/>
      <protection locked="0"/>
    </xf>
    <xf numFmtId="43" fontId="18" fillId="5" borderId="95" xfId="50" applyNumberFormat="1" applyFont="1" applyFill="1" applyBorder="1" applyAlignment="1" applyProtection="1">
      <alignment horizontal="center" vertical="center"/>
      <protection locked="0"/>
    </xf>
    <xf numFmtId="43" fontId="18" fillId="5" borderId="128" xfId="50" applyNumberFormat="1" applyFont="1" applyFill="1" applyBorder="1" applyAlignment="1" applyProtection="1">
      <alignment horizontal="center" vertical="center"/>
      <protection locked="0"/>
    </xf>
    <xf numFmtId="43" fontId="18" fillId="5" borderId="130" xfId="50" applyNumberFormat="1" applyFont="1" applyFill="1" applyBorder="1" applyAlignment="1" applyProtection="1">
      <alignment horizontal="center" vertical="center"/>
      <protection locked="0"/>
    </xf>
    <xf numFmtId="0" fontId="5" fillId="0" borderId="58" xfId="0" applyFont="1" applyFill="1" applyBorder="1" applyAlignment="1" applyProtection="1">
      <alignment horizontal="left" vertical="center" wrapText="1"/>
    </xf>
    <xf numFmtId="0" fontId="5" fillId="0" borderId="271" xfId="0" applyFont="1" applyFill="1" applyBorder="1" applyAlignment="1" applyProtection="1">
      <alignment horizontal="center" vertical="center" wrapText="1"/>
    </xf>
    <xf numFmtId="0" fontId="3" fillId="0" borderId="66" xfId="0" applyFont="1" applyFill="1" applyBorder="1" applyAlignment="1" applyProtection="1">
      <alignment horizontal="right" vertical="center" wrapText="1"/>
    </xf>
    <xf numFmtId="0" fontId="3" fillId="0" borderId="28" xfId="0" applyFont="1" applyFill="1" applyBorder="1" applyAlignment="1" applyProtection="1">
      <alignment horizontal="right" vertical="center" wrapText="1"/>
    </xf>
    <xf numFmtId="0" fontId="3" fillId="0" borderId="27" xfId="0" applyFont="1" applyFill="1" applyBorder="1" applyAlignment="1" applyProtection="1">
      <alignment horizontal="right" vertical="center" wrapText="1"/>
    </xf>
    <xf numFmtId="0" fontId="3" fillId="0" borderId="58" xfId="0" applyFont="1" applyFill="1" applyBorder="1" applyAlignment="1" applyProtection="1">
      <alignment horizontal="right" vertical="center" wrapText="1"/>
    </xf>
    <xf numFmtId="165" fontId="2" fillId="5" borderId="142" xfId="0" applyNumberFormat="1" applyFont="1" applyFill="1" applyBorder="1" applyAlignment="1" applyProtection="1">
      <alignment horizontal="center" vertical="center" wrapText="1"/>
      <protection locked="0"/>
    </xf>
    <xf numFmtId="177" fontId="18" fillId="5" borderId="256" xfId="50" applyNumberFormat="1" applyFont="1" applyFill="1" applyBorder="1" applyAlignment="1" applyProtection="1">
      <alignment horizontal="center" vertical="center" wrapText="1"/>
      <protection locked="0"/>
    </xf>
    <xf numFmtId="44" fontId="5" fillId="0" borderId="37" xfId="0" applyNumberFormat="1" applyFont="1" applyBorder="1" applyAlignment="1" applyProtection="1">
      <alignment vertical="center"/>
    </xf>
    <xf numFmtId="0" fontId="3" fillId="0" borderId="54" xfId="0" applyFont="1" applyFill="1" applyBorder="1" applyAlignment="1" applyProtection="1">
      <alignment horizontal="right" vertical="center" wrapText="1"/>
    </xf>
    <xf numFmtId="44" fontId="5" fillId="0" borderId="92" xfId="0" applyNumberFormat="1" applyFont="1" applyBorder="1" applyAlignment="1" applyProtection="1">
      <alignment vertical="center"/>
    </xf>
    <xf numFmtId="44" fontId="5" fillId="0" borderId="183" xfId="0" applyNumberFormat="1" applyFont="1" applyBorder="1" applyAlignment="1" applyProtection="1">
      <alignment vertical="center"/>
    </xf>
    <xf numFmtId="44" fontId="5" fillId="0" borderId="221" xfId="0" applyNumberFormat="1" applyFont="1" applyBorder="1" applyAlignment="1" applyProtection="1">
      <alignment vertical="center"/>
    </xf>
    <xf numFmtId="0" fontId="14" fillId="0" borderId="13" xfId="0" applyFont="1" applyBorder="1" applyProtection="1"/>
    <xf numFmtId="0" fontId="28" fillId="3" borderId="19" xfId="0" applyFont="1" applyFill="1" applyBorder="1" applyAlignment="1" applyProtection="1">
      <alignment horizontal="left" vertical="center"/>
    </xf>
    <xf numFmtId="0" fontId="14" fillId="0" borderId="18" xfId="0" applyFont="1" applyBorder="1" applyProtection="1"/>
    <xf numFmtId="0" fontId="14" fillId="0" borderId="97" xfId="0" applyFont="1" applyBorder="1" applyProtection="1"/>
    <xf numFmtId="0" fontId="14" fillId="0" borderId="10" xfId="0" applyFont="1" applyBorder="1" applyProtection="1"/>
    <xf numFmtId="0" fontId="29" fillId="0" borderId="0" xfId="0" applyFont="1" applyBorder="1" applyProtection="1"/>
    <xf numFmtId="10" fontId="30" fillId="3" borderId="19" xfId="2" applyNumberFormat="1" applyFont="1" applyFill="1" applyBorder="1" applyAlignment="1" applyProtection="1">
      <alignment vertical="center"/>
    </xf>
    <xf numFmtId="0" fontId="14" fillId="3" borderId="10" xfId="0" applyFont="1" applyFill="1" applyBorder="1" applyProtection="1"/>
    <xf numFmtId="0" fontId="28" fillId="3" borderId="106" xfId="0" applyFont="1" applyFill="1" applyBorder="1" applyAlignment="1" applyProtection="1">
      <alignment horizontal="left" vertical="center"/>
    </xf>
    <xf numFmtId="0" fontId="28" fillId="3" borderId="155" xfId="0" applyFont="1" applyFill="1" applyBorder="1" applyAlignment="1" applyProtection="1">
      <alignment horizontal="left" vertical="center"/>
    </xf>
    <xf numFmtId="10" fontId="30" fillId="3" borderId="0" xfId="2" applyNumberFormat="1" applyFont="1" applyFill="1" applyBorder="1" applyAlignment="1" applyProtection="1">
      <alignment vertical="center"/>
    </xf>
    <xf numFmtId="10" fontId="31" fillId="3" borderId="155" xfId="2" applyNumberFormat="1" applyFont="1" applyFill="1" applyBorder="1" applyAlignment="1" applyProtection="1">
      <alignment vertical="center"/>
    </xf>
    <xf numFmtId="10" fontId="31" fillId="3" borderId="126" xfId="2" applyNumberFormat="1" applyFont="1" applyFill="1" applyBorder="1" applyAlignment="1" applyProtection="1">
      <alignment vertical="center"/>
    </xf>
    <xf numFmtId="10" fontId="31" fillId="3" borderId="106" xfId="2" applyNumberFormat="1" applyFont="1" applyFill="1" applyBorder="1" applyAlignment="1" applyProtection="1">
      <alignment vertical="center"/>
    </xf>
    <xf numFmtId="0" fontId="14" fillId="3" borderId="18" xfId="0" applyFont="1" applyFill="1" applyBorder="1" applyProtection="1"/>
    <xf numFmtId="0" fontId="14" fillId="3" borderId="13" xfId="0" applyFont="1" applyFill="1" applyBorder="1" applyProtection="1"/>
    <xf numFmtId="0" fontId="29" fillId="3" borderId="0" xfId="0" applyFont="1" applyFill="1" applyBorder="1" applyProtection="1"/>
    <xf numFmtId="0" fontId="32" fillId="7" borderId="15" xfId="0" applyFont="1" applyFill="1" applyBorder="1" applyAlignment="1" applyProtection="1">
      <alignment horizontal="left" vertical="center"/>
    </xf>
    <xf numFmtId="0" fontId="32" fillId="7" borderId="16" xfId="0" applyFont="1" applyFill="1" applyBorder="1" applyAlignment="1" applyProtection="1">
      <alignment horizontal="left" vertical="center"/>
    </xf>
    <xf numFmtId="44" fontId="33" fillId="7" borderId="17" xfId="0" applyNumberFormat="1" applyFont="1" applyFill="1" applyBorder="1" applyAlignment="1" applyProtection="1">
      <alignment horizontal="left" vertical="center"/>
    </xf>
    <xf numFmtId="0" fontId="32" fillId="8" borderId="15" xfId="0" applyFont="1" applyFill="1" applyBorder="1" applyAlignment="1" applyProtection="1">
      <alignment horizontal="left" vertical="center"/>
    </xf>
    <xf numFmtId="0" fontId="32" fillId="8" borderId="16" xfId="0" applyFont="1" applyFill="1" applyBorder="1" applyAlignment="1" applyProtection="1">
      <alignment horizontal="left" vertical="center"/>
    </xf>
    <xf numFmtId="44" fontId="33" fillId="8" borderId="17" xfId="0" applyNumberFormat="1" applyFont="1" applyFill="1" applyBorder="1" applyAlignment="1" applyProtection="1">
      <alignment horizontal="left" vertical="center"/>
    </xf>
    <xf numFmtId="44" fontId="35" fillId="6" borderId="167" xfId="0" applyNumberFormat="1" applyFont="1" applyFill="1" applyBorder="1" applyAlignment="1" applyProtection="1">
      <alignment horizontal="left" vertical="center"/>
    </xf>
    <xf numFmtId="0" fontId="34" fillId="3" borderId="19" xfId="0" applyFont="1" applyFill="1" applyBorder="1" applyAlignment="1" applyProtection="1">
      <alignment horizontal="left" vertical="center"/>
    </xf>
    <xf numFmtId="0" fontId="14" fillId="0" borderId="14" xfId="0" applyFont="1" applyBorder="1" applyProtection="1"/>
    <xf numFmtId="10" fontId="35" fillId="6" borderId="22" xfId="2" applyNumberFormat="1" applyFont="1" applyFill="1" applyBorder="1" applyAlignment="1" applyProtection="1">
      <alignment vertical="center"/>
    </xf>
    <xf numFmtId="0" fontId="28" fillId="0" borderId="10" xfId="0" applyFont="1" applyBorder="1" applyAlignment="1">
      <alignment horizontal="right" vertical="center"/>
    </xf>
    <xf numFmtId="43" fontId="14" fillId="0" borderId="97" xfId="1" applyFont="1" applyFill="1" applyBorder="1" applyAlignment="1">
      <alignment horizontal="right" vertical="center"/>
    </xf>
    <xf numFmtId="0" fontId="3" fillId="0" borderId="69" xfId="0" applyFont="1" applyFill="1" applyBorder="1" applyAlignment="1" applyProtection="1">
      <alignment horizontal="right" vertical="center" wrapText="1"/>
    </xf>
    <xf numFmtId="0" fontId="3" fillId="0" borderId="60" xfId="0" applyFont="1" applyFill="1" applyBorder="1" applyAlignment="1" applyProtection="1">
      <alignment horizontal="right" vertical="center" wrapText="1"/>
    </xf>
    <xf numFmtId="0" fontId="3" fillId="0" borderId="61" xfId="0" applyFont="1" applyFill="1" applyBorder="1" applyAlignment="1" applyProtection="1">
      <alignment horizontal="right" vertical="center" wrapText="1"/>
    </xf>
    <xf numFmtId="0" fontId="3" fillId="0" borderId="15" xfId="0" applyFont="1" applyFill="1" applyBorder="1" applyAlignment="1" applyProtection="1">
      <alignment horizontal="left" vertical="center" wrapText="1"/>
    </xf>
    <xf numFmtId="0" fontId="3" fillId="0" borderId="87" xfId="0" applyFont="1" applyFill="1" applyBorder="1" applyAlignment="1" applyProtection="1">
      <alignment horizontal="right" vertical="center" wrapText="1"/>
    </xf>
    <xf numFmtId="0" fontId="3" fillId="0" borderId="40" xfId="0" applyFont="1" applyFill="1" applyBorder="1" applyAlignment="1" applyProtection="1">
      <alignment horizontal="right" vertical="center" wrapText="1"/>
    </xf>
    <xf numFmtId="0" fontId="3" fillId="0" borderId="65" xfId="0" applyFont="1" applyFill="1" applyBorder="1" applyAlignment="1" applyProtection="1">
      <alignment horizontal="right" vertical="center" wrapText="1"/>
    </xf>
    <xf numFmtId="0" fontId="11" fillId="0" borderId="15" xfId="0" applyFont="1" applyFill="1" applyBorder="1" applyAlignment="1" applyProtection="1">
      <alignment horizontal="left" vertical="center" wrapText="1"/>
    </xf>
    <xf numFmtId="0" fontId="19" fillId="0" borderId="40" xfId="0" applyFont="1" applyFill="1" applyBorder="1" applyAlignment="1" applyProtection="1">
      <alignment horizontal="left" vertical="center" wrapText="1"/>
    </xf>
    <xf numFmtId="0" fontId="11" fillId="0" borderId="239" xfId="0" applyFont="1" applyFill="1" applyBorder="1" applyAlignment="1" applyProtection="1">
      <alignment horizontal="left" vertical="center" wrapText="1"/>
    </xf>
    <xf numFmtId="0" fontId="11" fillId="0" borderId="38" xfId="0" applyFont="1" applyFill="1" applyBorder="1" applyAlignment="1" applyProtection="1">
      <alignment horizontal="left" vertical="center" wrapText="1"/>
    </xf>
    <xf numFmtId="0" fontId="11" fillId="0" borderId="39" xfId="0" applyFont="1" applyFill="1" applyBorder="1" applyAlignment="1" applyProtection="1">
      <alignment horizontal="left" vertical="center" wrapText="1"/>
    </xf>
    <xf numFmtId="0" fontId="11" fillId="0" borderId="29" xfId="0" applyFont="1" applyFill="1" applyBorder="1" applyAlignment="1" applyProtection="1">
      <alignment vertical="center" wrapText="1"/>
    </xf>
    <xf numFmtId="0" fontId="19" fillId="0" borderId="32" xfId="0" applyFont="1" applyFill="1" applyBorder="1" applyAlignment="1" applyProtection="1">
      <alignment vertical="center" wrapText="1"/>
    </xf>
    <xf numFmtId="0" fontId="11" fillId="0" borderId="64" xfId="0" applyFont="1" applyFill="1" applyBorder="1" applyAlignment="1" applyProtection="1">
      <alignment vertical="center" wrapText="1"/>
    </xf>
    <xf numFmtId="0" fontId="19" fillId="0" borderId="44" xfId="0" applyFont="1" applyFill="1" applyBorder="1" applyAlignment="1" applyProtection="1">
      <alignment vertical="center" wrapText="1"/>
    </xf>
    <xf numFmtId="0" fontId="5" fillId="0" borderId="28" xfId="0" applyFont="1" applyFill="1" applyBorder="1" applyAlignment="1" applyProtection="1">
      <alignment horizontal="left" vertical="center" wrapText="1"/>
    </xf>
    <xf numFmtId="44" fontId="21" fillId="5" borderId="29" xfId="50" applyFont="1" applyFill="1" applyBorder="1" applyAlignment="1" applyProtection="1">
      <alignment horizontal="center" vertical="center"/>
      <protection locked="0"/>
    </xf>
    <xf numFmtId="44" fontId="21" fillId="5" borderId="30" xfId="50" applyFont="1" applyFill="1" applyBorder="1" applyAlignment="1" applyProtection="1">
      <alignment horizontal="center" vertical="center"/>
      <protection locked="0"/>
    </xf>
    <xf numFmtId="44" fontId="21" fillId="0" borderId="31" xfId="50" applyFont="1" applyFill="1" applyBorder="1" applyAlignment="1" applyProtection="1">
      <alignment horizontal="center" vertical="center"/>
      <protection locked="0"/>
    </xf>
    <xf numFmtId="165" fontId="2" fillId="5" borderId="16" xfId="0" applyNumberFormat="1" applyFont="1" applyFill="1" applyBorder="1" applyAlignment="1" applyProtection="1">
      <alignment horizontal="center" vertical="center" wrapText="1"/>
      <protection locked="0"/>
    </xf>
    <xf numFmtId="169" fontId="3" fillId="0" borderId="5" xfId="2" applyNumberFormat="1" applyFont="1" applyFill="1" applyBorder="1" applyAlignment="1" applyProtection="1">
      <alignment horizontal="center" vertical="center" wrapText="1"/>
      <protection locked="0"/>
    </xf>
    <xf numFmtId="165" fontId="2" fillId="5" borderId="78" xfId="0" applyNumberFormat="1" applyFont="1" applyFill="1" applyBorder="1" applyAlignment="1" applyProtection="1">
      <alignment horizontal="center" vertical="center" wrapText="1"/>
      <protection locked="0"/>
    </xf>
    <xf numFmtId="165" fontId="10" fillId="2" borderId="16" xfId="0" applyNumberFormat="1"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2" fillId="5" borderId="198" xfId="0" applyFont="1" applyFill="1" applyBorder="1" applyAlignment="1" applyProtection="1">
      <alignment horizontal="center" vertical="center" wrapText="1"/>
    </xf>
    <xf numFmtId="0" fontId="4" fillId="0" borderId="154" xfId="0" applyFont="1" applyBorder="1" applyProtection="1"/>
    <xf numFmtId="175" fontId="12" fillId="2" borderId="142" xfId="0" applyNumberFormat="1" applyFont="1" applyFill="1" applyBorder="1" applyAlignment="1" applyProtection="1">
      <alignment vertical="center"/>
    </xf>
    <xf numFmtId="175" fontId="12" fillId="2" borderId="143" xfId="0" applyNumberFormat="1" applyFont="1" applyFill="1" applyBorder="1" applyAlignment="1" applyProtection="1">
      <alignment vertical="center"/>
    </xf>
    <xf numFmtId="175" fontId="12" fillId="2" borderId="94" xfId="0" applyNumberFormat="1" applyFont="1" applyFill="1" applyBorder="1" applyAlignment="1" applyProtection="1">
      <alignment vertical="center"/>
    </xf>
    <xf numFmtId="164" fontId="2" fillId="5" borderId="5" xfId="0" applyNumberFormat="1" applyFont="1" applyFill="1" applyBorder="1" applyAlignment="1" applyProtection="1">
      <alignment horizontal="center" vertical="center" wrapText="1"/>
      <protection locked="0"/>
    </xf>
    <xf numFmtId="180" fontId="18" fillId="5" borderId="231" xfId="2" applyNumberFormat="1" applyFont="1" applyFill="1" applyBorder="1" applyAlignment="1" applyProtection="1">
      <alignment horizontal="center" vertical="center" wrapText="1"/>
      <protection locked="0"/>
    </xf>
    <xf numFmtId="43" fontId="12" fillId="2" borderId="142" xfId="1" applyFont="1" applyFill="1" applyBorder="1" applyAlignment="1" applyProtection="1">
      <alignment horizontal="center" vertical="center"/>
    </xf>
    <xf numFmtId="43" fontId="12" fillId="2" borderId="94" xfId="1" applyFont="1" applyFill="1" applyBorder="1" applyAlignment="1" applyProtection="1">
      <alignment horizontal="center" vertical="center"/>
    </xf>
    <xf numFmtId="175" fontId="12" fillId="2" borderId="142" xfId="1" applyNumberFormat="1" applyFont="1" applyFill="1" applyBorder="1" applyAlignment="1" applyProtection="1">
      <alignment horizontal="center" vertical="center"/>
    </xf>
    <xf numFmtId="175" fontId="12" fillId="2" borderId="94" xfId="1" applyNumberFormat="1" applyFont="1" applyFill="1" applyBorder="1" applyAlignment="1" applyProtection="1">
      <alignment horizontal="center" vertical="center"/>
    </xf>
    <xf numFmtId="43" fontId="5" fillId="0" borderId="267" xfId="1" applyFont="1" applyFill="1" applyBorder="1" applyAlignment="1" applyProtection="1">
      <alignment vertical="center"/>
    </xf>
    <xf numFmtId="43" fontId="5" fillId="0" borderId="268" xfId="1" applyFont="1" applyFill="1" applyBorder="1" applyAlignment="1" applyProtection="1">
      <alignment vertical="center"/>
    </xf>
    <xf numFmtId="43" fontId="5" fillId="0" borderId="269" xfId="1" applyFont="1" applyFill="1" applyBorder="1" applyAlignment="1" applyProtection="1">
      <alignment vertical="center"/>
    </xf>
    <xf numFmtId="44" fontId="12" fillId="2" borderId="78" xfId="50" applyFont="1" applyFill="1" applyBorder="1" applyAlignment="1" applyProtection="1">
      <alignment horizontal="left" vertical="center"/>
    </xf>
    <xf numFmtId="43" fontId="5" fillId="3" borderId="212" xfId="1" applyFont="1" applyFill="1" applyBorder="1" applyAlignment="1" applyProtection="1">
      <alignment vertical="center"/>
    </xf>
    <xf numFmtId="43" fontId="5" fillId="3" borderId="214" xfId="1" applyFont="1" applyFill="1" applyBorder="1" applyAlignment="1" applyProtection="1">
      <alignment vertical="center"/>
    </xf>
    <xf numFmtId="43" fontId="5" fillId="3" borderId="217" xfId="1" applyFont="1" applyFill="1" applyBorder="1" applyAlignment="1" applyProtection="1">
      <alignment vertical="center"/>
    </xf>
    <xf numFmtId="164" fontId="10" fillId="2" borderId="94" xfId="0" applyNumberFormat="1" applyFont="1" applyFill="1" applyBorder="1" applyAlignment="1" applyProtection="1">
      <alignment horizontal="center" vertical="center" wrapText="1"/>
    </xf>
    <xf numFmtId="164" fontId="10" fillId="2" borderId="78" xfId="0" applyNumberFormat="1" applyFont="1" applyFill="1" applyBorder="1" applyAlignment="1" applyProtection="1">
      <alignment horizontal="center" vertical="center" wrapText="1"/>
    </xf>
    <xf numFmtId="0" fontId="5" fillId="0" borderId="34"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54"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61"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55"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59" xfId="0" applyFont="1" applyBorder="1" applyAlignment="1" applyProtection="1">
      <alignment horizontal="center" vertical="center"/>
    </xf>
    <xf numFmtId="0" fontId="5" fillId="0" borderId="70" xfId="0" applyFont="1" applyBorder="1" applyAlignment="1" applyProtection="1">
      <alignment horizontal="center" vertical="center"/>
    </xf>
    <xf numFmtId="0" fontId="5" fillId="0" borderId="71" xfId="0" applyFont="1" applyBorder="1" applyAlignment="1" applyProtection="1">
      <alignment horizontal="center" vertical="center"/>
    </xf>
    <xf numFmtId="0" fontId="5" fillId="0" borderId="72" xfId="0" applyFont="1" applyBorder="1" applyAlignment="1" applyProtection="1">
      <alignment horizontal="center" vertical="center"/>
    </xf>
    <xf numFmtId="0" fontId="5" fillId="0" borderId="87" xfId="0" applyFont="1" applyBorder="1" applyAlignment="1" applyProtection="1">
      <alignment horizontal="center" vertical="center"/>
    </xf>
    <xf numFmtId="0" fontId="18" fillId="0" borderId="167" xfId="0" applyFont="1" applyFill="1" applyBorder="1" applyAlignment="1" applyProtection="1">
      <alignment vertical="center" wrapText="1"/>
    </xf>
    <xf numFmtId="0" fontId="18" fillId="0" borderId="9" xfId="0" applyFont="1" applyFill="1" applyBorder="1" applyAlignment="1" applyProtection="1">
      <alignment vertical="center" wrapText="1"/>
    </xf>
    <xf numFmtId="0" fontId="18" fillId="0" borderId="22"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4" xfId="0" applyFont="1" applyFill="1" applyBorder="1" applyAlignment="1" applyProtection="1">
      <alignment vertical="center" wrapText="1"/>
    </xf>
    <xf numFmtId="0" fontId="0" fillId="3" borderId="0" xfId="0" applyFill="1" applyBorder="1" applyProtection="1"/>
    <xf numFmtId="0" fontId="22" fillId="0" borderId="290" xfId="0" applyFont="1" applyFill="1" applyBorder="1" applyAlignment="1">
      <alignment horizontal="left" vertical="center" wrapText="1"/>
    </xf>
    <xf numFmtId="0" fontId="22" fillId="0" borderId="291"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6" fillId="0" borderId="290" xfId="0" applyFont="1" applyFill="1" applyBorder="1" applyAlignment="1">
      <alignment horizontal="left" vertical="center" wrapText="1"/>
    </xf>
    <xf numFmtId="0" fontId="26" fillId="0" borderId="291"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10" fillId="2" borderId="17" xfId="0" applyFont="1" applyFill="1" applyBorder="1" applyAlignment="1" applyProtection="1">
      <alignment horizontal="center" vertical="center" wrapText="1"/>
    </xf>
    <xf numFmtId="0" fontId="22" fillId="0" borderId="292" xfId="0" applyFont="1" applyFill="1" applyBorder="1" applyAlignment="1">
      <alignment horizontal="center" vertical="center" wrapText="1"/>
    </xf>
    <xf numFmtId="0" fontId="22" fillId="0" borderId="293" xfId="0" applyFont="1" applyFill="1" applyBorder="1" applyAlignment="1">
      <alignment horizontal="center" vertical="center" wrapText="1"/>
    </xf>
    <xf numFmtId="0" fontId="22" fillId="5" borderId="29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6" fillId="0" borderId="292" xfId="0" applyFont="1" applyFill="1" applyBorder="1" applyAlignment="1">
      <alignment horizontal="center" vertical="center" wrapText="1"/>
    </xf>
    <xf numFmtId="0" fontId="2" fillId="0" borderId="1"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165" fontId="2" fillId="5" borderId="5" xfId="0" applyNumberFormat="1" applyFont="1" applyFill="1" applyBorder="1" applyAlignment="1" applyProtection="1">
      <alignment horizontal="center" vertical="center" wrapText="1"/>
    </xf>
    <xf numFmtId="43" fontId="18" fillId="5" borderId="1" xfId="50" applyNumberFormat="1" applyFont="1" applyFill="1" applyBorder="1" applyAlignment="1" applyProtection="1">
      <alignment vertical="center"/>
      <protection locked="0"/>
    </xf>
    <xf numFmtId="43" fontId="18" fillId="5" borderId="133" xfId="50" applyNumberFormat="1" applyFont="1" applyFill="1" applyBorder="1" applyAlignment="1" applyProtection="1">
      <alignment vertical="center"/>
      <protection locked="0"/>
    </xf>
    <xf numFmtId="43" fontId="18" fillId="5" borderId="134" xfId="50" applyNumberFormat="1" applyFont="1" applyFill="1" applyBorder="1" applyAlignment="1" applyProtection="1">
      <alignment vertical="center"/>
      <protection locked="0"/>
    </xf>
    <xf numFmtId="0" fontId="11" fillId="0" borderId="5" xfId="0" applyFont="1" applyFill="1" applyBorder="1" applyAlignment="1" applyProtection="1">
      <alignment vertical="top" wrapText="1"/>
    </xf>
    <xf numFmtId="43" fontId="5" fillId="5" borderId="295" xfId="1" applyFont="1" applyFill="1" applyBorder="1" applyAlignment="1" applyProtection="1">
      <alignment horizontal="center" vertical="center" wrapText="1"/>
      <protection locked="0"/>
    </xf>
    <xf numFmtId="0" fontId="19" fillId="0" borderId="5" xfId="0" applyFont="1" applyFill="1" applyBorder="1" applyAlignment="1" applyProtection="1">
      <alignment vertical="top" wrapText="1"/>
    </xf>
    <xf numFmtId="166" fontId="5" fillId="0" borderId="17" xfId="0" applyNumberFormat="1" applyFont="1" applyFill="1" applyBorder="1" applyAlignment="1" applyProtection="1">
      <alignment horizontal="center" vertical="center"/>
    </xf>
    <xf numFmtId="43" fontId="5" fillId="5" borderId="296" xfId="1"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xf>
    <xf numFmtId="0" fontId="11" fillId="0" borderId="15" xfId="0" applyFont="1" applyFill="1" applyBorder="1" applyAlignment="1" applyProtection="1">
      <alignment vertical="top" wrapText="1"/>
    </xf>
    <xf numFmtId="166" fontId="5" fillId="0" borderId="5" xfId="0" applyNumberFormat="1" applyFont="1" applyFill="1" applyBorder="1" applyAlignment="1" applyProtection="1">
      <alignment horizontal="center" vertical="center"/>
    </xf>
    <xf numFmtId="0" fontId="19" fillId="0" borderId="16" xfId="0" applyFont="1" applyFill="1" applyBorder="1" applyAlignment="1" applyProtection="1">
      <alignment vertical="top" wrapText="1"/>
    </xf>
    <xf numFmtId="165" fontId="3" fillId="5" borderId="78" xfId="0" applyNumberFormat="1" applyFont="1" applyFill="1" applyBorder="1" applyAlignment="1" applyProtection="1">
      <alignment horizontal="center" vertical="center" wrapText="1"/>
    </xf>
    <xf numFmtId="166" fontId="5" fillId="0" borderId="20" xfId="0" applyNumberFormat="1" applyFont="1" applyFill="1" applyBorder="1" applyAlignment="1" applyProtection="1">
      <alignment horizontal="center" vertical="center"/>
    </xf>
    <xf numFmtId="44" fontId="21" fillId="0" borderId="64" xfId="50" applyFont="1" applyFill="1" applyBorder="1" applyAlignment="1" applyProtection="1">
      <alignment horizontal="center" vertical="center"/>
      <protection locked="0"/>
    </xf>
    <xf numFmtId="0" fontId="5" fillId="0" borderId="58" xfId="0" applyFont="1" applyFill="1" applyBorder="1" applyAlignment="1" applyProtection="1">
      <alignment horizontal="left" vertical="center" wrapText="1"/>
    </xf>
    <xf numFmtId="0" fontId="5" fillId="0" borderId="271" xfId="0" applyFont="1" applyFill="1" applyBorder="1" applyAlignment="1" applyProtection="1">
      <alignment horizontal="center" vertical="center" wrapText="1"/>
    </xf>
    <xf numFmtId="0" fontId="3" fillId="0" borderId="66" xfId="0" applyFont="1" applyFill="1" applyBorder="1" applyAlignment="1" applyProtection="1">
      <alignment horizontal="right" vertical="center" wrapText="1"/>
    </xf>
    <xf numFmtId="0" fontId="3" fillId="0" borderId="28" xfId="0" applyFont="1" applyFill="1" applyBorder="1" applyAlignment="1" applyProtection="1">
      <alignment horizontal="right" vertical="center" wrapText="1"/>
    </xf>
    <xf numFmtId="0" fontId="3" fillId="0" borderId="58" xfId="0" applyFont="1" applyFill="1" applyBorder="1" applyAlignment="1" applyProtection="1">
      <alignment horizontal="right" vertical="center" wrapText="1"/>
    </xf>
    <xf numFmtId="0" fontId="3" fillId="0" borderId="27" xfId="0" applyFont="1" applyFill="1" applyBorder="1" applyAlignment="1" applyProtection="1">
      <alignment horizontal="right" vertical="center" wrapText="1"/>
    </xf>
    <xf numFmtId="44" fontId="21" fillId="5" borderId="29" xfId="50" applyFont="1" applyFill="1" applyBorder="1" applyAlignment="1" applyProtection="1">
      <alignment horizontal="center" vertical="center"/>
      <protection locked="0"/>
    </xf>
    <xf numFmtId="44" fontId="21" fillId="5" borderId="31" xfId="50" applyFont="1" applyFill="1" applyBorder="1" applyAlignment="1" applyProtection="1">
      <alignment horizontal="center" vertical="center"/>
      <protection locked="0"/>
    </xf>
    <xf numFmtId="0" fontId="3" fillId="0" borderId="66" xfId="0" applyFont="1" applyFill="1" applyBorder="1" applyAlignment="1" applyProtection="1">
      <alignment horizontal="right" vertical="center" wrapText="1"/>
    </xf>
    <xf numFmtId="166" fontId="5" fillId="0" borderId="202" xfId="1" applyNumberFormat="1" applyFont="1" applyFill="1" applyBorder="1" applyAlignment="1" applyProtection="1">
      <alignment horizontal="center" vertical="center"/>
    </xf>
    <xf numFmtId="0" fontId="5" fillId="0" borderId="69" xfId="0" applyFont="1" applyBorder="1"/>
    <xf numFmtId="0" fontId="5" fillId="0" borderId="305" xfId="0" applyFont="1" applyBorder="1"/>
    <xf numFmtId="0" fontId="5" fillId="0" borderId="306" xfId="0" applyFont="1" applyBorder="1"/>
    <xf numFmtId="166" fontId="5" fillId="0" borderId="20" xfId="0" applyNumberFormat="1" applyFont="1" applyFill="1" applyBorder="1" applyAlignment="1" applyProtection="1">
      <alignment horizontal="center" vertical="center"/>
    </xf>
    <xf numFmtId="0" fontId="19" fillId="0" borderId="32" xfId="0" applyFont="1" applyFill="1" applyBorder="1" applyAlignment="1" applyProtection="1">
      <alignment horizontal="center" vertical="center" wrapText="1"/>
    </xf>
    <xf numFmtId="0" fontId="19" fillId="0" borderId="68" xfId="0" applyFont="1" applyFill="1" applyBorder="1" applyAlignment="1" applyProtection="1">
      <alignment horizontal="center" vertical="center" wrapText="1"/>
    </xf>
    <xf numFmtId="0" fontId="19" fillId="0" borderId="70" xfId="0" applyFont="1" applyFill="1" applyBorder="1" applyAlignment="1" applyProtection="1">
      <alignment horizontal="center" vertical="center" wrapText="1"/>
    </xf>
    <xf numFmtId="0" fontId="0" fillId="0" borderId="13" xfId="0" applyBorder="1" applyAlignment="1" applyProtection="1">
      <alignment horizontal="left" vertical="center"/>
    </xf>
    <xf numFmtId="0" fontId="0" fillId="0" borderId="97" xfId="0" applyBorder="1" applyAlignment="1" applyProtection="1">
      <alignment horizontal="left" vertical="center"/>
    </xf>
    <xf numFmtId="0" fontId="0" fillId="0" borderId="10" xfId="0" applyBorder="1" applyAlignment="1" applyProtection="1">
      <alignment horizontal="left" vertical="center"/>
    </xf>
    <xf numFmtId="0" fontId="27" fillId="0" borderId="0" xfId="0" applyFont="1" applyBorder="1" applyAlignment="1" applyProtection="1">
      <alignment horizontal="left" vertical="center"/>
    </xf>
    <xf numFmtId="0" fontId="4" fillId="0" borderId="13" xfId="0" applyFont="1" applyBorder="1" applyAlignment="1" applyProtection="1">
      <alignment horizontal="left" vertical="center"/>
    </xf>
    <xf numFmtId="0" fontId="4" fillId="0" borderId="9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10" xfId="0" applyFont="1" applyBorder="1" applyAlignment="1" applyProtection="1">
      <alignment horizontal="left" vertical="center"/>
    </xf>
    <xf numFmtId="0" fontId="21" fillId="0" borderId="0" xfId="0" applyFont="1" applyBorder="1" applyAlignment="1" applyProtection="1">
      <alignment horizontal="left" vertical="center"/>
    </xf>
    <xf numFmtId="0" fontId="4" fillId="0" borderId="126" xfId="0" applyFont="1" applyBorder="1" applyAlignment="1" applyProtection="1">
      <alignment horizontal="left" vertical="center"/>
    </xf>
    <xf numFmtId="0" fontId="23" fillId="0" borderId="23" xfId="0" applyFont="1" applyBorder="1" applyAlignment="1" applyProtection="1">
      <alignment horizontal="left" vertical="center" wrapText="1"/>
    </xf>
    <xf numFmtId="43" fontId="17" fillId="2" borderId="62" xfId="50" applyNumberFormat="1" applyFont="1" applyFill="1" applyBorder="1" applyAlignment="1" applyProtection="1">
      <alignment horizontal="center" vertical="center" wrapText="1"/>
    </xf>
    <xf numFmtId="43" fontId="17" fillId="2" borderId="142" xfId="50" applyNumberFormat="1" applyFont="1" applyFill="1" applyBorder="1" applyAlignment="1" applyProtection="1">
      <alignment horizontal="center" vertical="center" wrapText="1"/>
    </xf>
    <xf numFmtId="43" fontId="16" fillId="2" borderId="15" xfId="0" applyNumberFormat="1" applyFont="1" applyFill="1" applyBorder="1" applyAlignment="1" applyProtection="1">
      <alignment vertical="center"/>
    </xf>
    <xf numFmtId="43" fontId="16" fillId="2" borderId="78" xfId="0" applyNumberFormat="1" applyFont="1" applyFill="1" applyBorder="1" applyAlignment="1" applyProtection="1">
      <alignment vertical="center"/>
    </xf>
    <xf numFmtId="0" fontId="37" fillId="0" borderId="14" xfId="0" applyFont="1" applyBorder="1"/>
    <xf numFmtId="0" fontId="21" fillId="0" borderId="10" xfId="0" applyFont="1" applyBorder="1"/>
    <xf numFmtId="0" fontId="21" fillId="0" borderId="13" xfId="0" applyFont="1" applyBorder="1"/>
    <xf numFmtId="0" fontId="21" fillId="3" borderId="10" xfId="0" applyFont="1" applyFill="1" applyBorder="1"/>
    <xf numFmtId="0" fontId="37" fillId="3" borderId="10" xfId="0" applyFont="1" applyFill="1" applyBorder="1"/>
    <xf numFmtId="0" fontId="21" fillId="3" borderId="97" xfId="0" applyFont="1" applyFill="1" applyBorder="1"/>
    <xf numFmtId="0" fontId="21" fillId="3" borderId="13" xfId="0" applyFont="1" applyFill="1" applyBorder="1"/>
    <xf numFmtId="0" fontId="3" fillId="3" borderId="10" xfId="0" applyFont="1" applyFill="1" applyBorder="1" applyAlignment="1">
      <alignment horizontal="left" indent="1"/>
    </xf>
    <xf numFmtId="0" fontId="21" fillId="3" borderId="19" xfId="0" applyFont="1" applyFill="1" applyBorder="1" applyAlignment="1">
      <alignment wrapText="1"/>
    </xf>
    <xf numFmtId="0" fontId="21" fillId="3" borderId="18" xfId="0" applyFont="1" applyFill="1" applyBorder="1" applyAlignment="1">
      <alignment wrapText="1"/>
    </xf>
    <xf numFmtId="0" fontId="3" fillId="3" borderId="13" xfId="0" applyFont="1" applyFill="1" applyBorder="1" applyAlignment="1">
      <alignment horizontal="left" indent="1"/>
    </xf>
    <xf numFmtId="0" fontId="37" fillId="0" borderId="10" xfId="0" applyFont="1" applyBorder="1"/>
    <xf numFmtId="0" fontId="21" fillId="0" borderId="97" xfId="0" applyFont="1" applyBorder="1"/>
    <xf numFmtId="0" fontId="3" fillId="0" borderId="13" xfId="0" applyFont="1" applyBorder="1" applyAlignment="1">
      <alignment horizontal="left" indent="1"/>
    </xf>
    <xf numFmtId="0" fontId="21" fillId="0" borderId="19" xfId="0" applyFont="1" applyBorder="1" applyAlignment="1">
      <alignment wrapText="1"/>
    </xf>
    <xf numFmtId="0" fontId="21" fillId="0" borderId="18" xfId="0" applyFont="1" applyBorder="1" applyAlignment="1">
      <alignment wrapText="1"/>
    </xf>
    <xf numFmtId="0" fontId="3" fillId="0" borderId="10" xfId="0" applyFont="1" applyBorder="1" applyAlignment="1">
      <alignment horizontal="left" indent="1"/>
    </xf>
    <xf numFmtId="0" fontId="18" fillId="0" borderId="10" xfId="0" applyFont="1" applyBorder="1" applyAlignment="1">
      <alignment horizontal="left" indent="1"/>
    </xf>
    <xf numFmtId="0" fontId="36" fillId="3" borderId="13" xfId="0" applyFont="1" applyFill="1" applyBorder="1" applyAlignment="1">
      <alignment horizontal="left" indent="9"/>
    </xf>
    <xf numFmtId="0" fontId="18" fillId="3" borderId="13" xfId="0" applyFont="1" applyFill="1" applyBorder="1" applyAlignment="1">
      <alignment horizontal="left" indent="9"/>
    </xf>
    <xf numFmtId="0" fontId="18" fillId="0" borderId="55"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0" fontId="18" fillId="0" borderId="58" xfId="0" applyFont="1" applyFill="1" applyBorder="1" applyAlignment="1" applyProtection="1">
      <alignment horizontal="center" vertical="center" wrapText="1"/>
    </xf>
    <xf numFmtId="0" fontId="18" fillId="0" borderId="54" xfId="0" applyFont="1" applyFill="1" applyBorder="1" applyAlignment="1" applyProtection="1">
      <alignment horizontal="center" vertical="center" wrapText="1"/>
    </xf>
    <xf numFmtId="0" fontId="37" fillId="0" borderId="97" xfId="0" applyFont="1" applyBorder="1" applyAlignment="1" applyProtection="1">
      <alignment horizontal="left" vertical="center"/>
    </xf>
    <xf numFmtId="0" fontId="2" fillId="5" borderId="5" xfId="0" applyFont="1" applyFill="1" applyBorder="1" applyAlignment="1" applyProtection="1">
      <alignment horizontal="center" vertical="center" wrapText="1"/>
    </xf>
    <xf numFmtId="0" fontId="38" fillId="0" borderId="5" xfId="0" applyFont="1" applyBorder="1" applyAlignment="1" applyProtection="1">
      <alignment horizontal="center" vertical="center" wrapText="1"/>
    </xf>
    <xf numFmtId="0" fontId="18" fillId="0" borderId="29" xfId="0" applyFont="1" applyFill="1" applyBorder="1" applyAlignment="1" applyProtection="1">
      <alignment horizontal="center" vertical="center" wrapText="1"/>
    </xf>
    <xf numFmtId="0" fontId="18" fillId="0" borderId="51" xfId="0"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wrapText="1"/>
    </xf>
    <xf numFmtId="43" fontId="18" fillId="0" borderId="307" xfId="1" applyFont="1" applyFill="1" applyBorder="1" applyAlignment="1" applyProtection="1">
      <alignment horizontal="center" vertical="center" wrapText="1"/>
    </xf>
    <xf numFmtId="43" fontId="5" fillId="0" borderId="308" xfId="1" applyFont="1" applyFill="1" applyBorder="1" applyAlignment="1" applyProtection="1">
      <alignment horizontal="center" vertical="center" wrapText="1"/>
    </xf>
    <xf numFmtId="43" fontId="12" fillId="2" borderId="5" xfId="1" applyFont="1" applyFill="1" applyBorder="1" applyAlignment="1" applyProtection="1">
      <alignment horizontal="center" vertical="center"/>
    </xf>
    <xf numFmtId="43" fontId="12" fillId="2" borderId="17" xfId="1" applyFont="1" applyFill="1" applyBorder="1" applyAlignment="1" applyProtection="1">
      <alignment horizontal="center" vertical="center"/>
    </xf>
    <xf numFmtId="9" fontId="18" fillId="5" borderId="229" xfId="2" applyNumberFormat="1" applyFont="1" applyFill="1" applyBorder="1" applyAlignment="1" applyProtection="1">
      <alignment horizontal="center" vertical="center" wrapText="1"/>
      <protection locked="0"/>
    </xf>
    <xf numFmtId="9" fontId="18" fillId="5" borderId="234" xfId="2" applyNumberFormat="1" applyFont="1" applyFill="1" applyBorder="1" applyAlignment="1" applyProtection="1">
      <alignment horizontal="center" vertical="center" wrapText="1"/>
      <protection locked="0"/>
    </xf>
    <xf numFmtId="0" fontId="2" fillId="5" borderId="94" xfId="0" applyFont="1" applyFill="1" applyBorder="1" applyAlignment="1" applyProtection="1">
      <alignment horizontal="center" vertical="center" wrapText="1"/>
    </xf>
    <xf numFmtId="43" fontId="18" fillId="5" borderId="297" xfId="1" applyFont="1" applyFill="1" applyBorder="1" applyAlignment="1" applyProtection="1">
      <alignment horizontal="center" vertical="center" wrapText="1"/>
      <protection locked="0"/>
    </xf>
    <xf numFmtId="0" fontId="27" fillId="0" borderId="10" xfId="0" applyFont="1" applyBorder="1" applyProtection="1"/>
    <xf numFmtId="43" fontId="18" fillId="5" borderId="298" xfId="1" applyFont="1" applyFill="1" applyBorder="1" applyAlignment="1" applyProtection="1">
      <alignment horizontal="center" vertical="center" wrapText="1"/>
      <protection locked="0"/>
    </xf>
    <xf numFmtId="0" fontId="18" fillId="0" borderId="271" xfId="0" applyFont="1" applyFill="1" applyBorder="1" applyAlignment="1" applyProtection="1">
      <alignment horizontal="center" vertical="center" wrapText="1"/>
    </xf>
    <xf numFmtId="0" fontId="18" fillId="0" borderId="108" xfId="0" applyFont="1" applyFill="1" applyBorder="1" applyAlignment="1" applyProtection="1">
      <alignment horizontal="center" vertical="center" wrapText="1"/>
    </xf>
    <xf numFmtId="0" fontId="18" fillId="0" borderId="109" xfId="0" applyFont="1" applyFill="1" applyBorder="1" applyAlignment="1" applyProtection="1">
      <alignment horizontal="center" vertical="center" wrapText="1"/>
    </xf>
    <xf numFmtId="0" fontId="11" fillId="0" borderId="85" xfId="0" applyFont="1" applyFill="1" applyBorder="1" applyAlignment="1" applyProtection="1">
      <alignment horizontal="left" vertical="center" wrapText="1"/>
    </xf>
    <xf numFmtId="0" fontId="11" fillId="0" borderId="79" xfId="0" applyFont="1" applyFill="1" applyBorder="1" applyAlignment="1" applyProtection="1">
      <alignment horizontal="left" vertical="center" wrapText="1"/>
    </xf>
    <xf numFmtId="0" fontId="5" fillId="0" borderId="0" xfId="0" applyFont="1" applyFill="1" applyAlignment="1" applyProtection="1">
      <alignment vertical="center" wrapText="1"/>
    </xf>
    <xf numFmtId="0" fontId="38" fillId="0" borderId="4" xfId="0" applyFont="1" applyFill="1" applyBorder="1" applyAlignment="1">
      <alignment horizontal="center" vertical="center" wrapText="1"/>
    </xf>
    <xf numFmtId="0" fontId="38" fillId="0" borderId="293" xfId="0" applyFont="1" applyFill="1" applyBorder="1" applyAlignment="1">
      <alignment horizontal="center" vertical="center" wrapText="1"/>
    </xf>
    <xf numFmtId="0" fontId="38" fillId="5" borderId="293" xfId="0" applyFont="1" applyFill="1" applyBorder="1" applyAlignment="1">
      <alignment horizontal="center" vertical="center" wrapText="1"/>
    </xf>
    <xf numFmtId="0" fontId="38" fillId="5" borderId="6" xfId="0" applyFont="1" applyFill="1" applyBorder="1" applyAlignment="1">
      <alignment horizontal="center" vertical="center" wrapText="1"/>
    </xf>
    <xf numFmtId="0" fontId="38" fillId="0" borderId="292" xfId="0" applyFont="1" applyFill="1" applyBorder="1" applyAlignment="1">
      <alignment horizontal="center" vertical="center" wrapText="1"/>
    </xf>
    <xf numFmtId="0" fontId="38" fillId="5" borderId="4" xfId="0" applyFont="1" applyFill="1" applyBorder="1" applyAlignment="1">
      <alignment horizontal="center" vertical="center" wrapText="1"/>
    </xf>
    <xf numFmtId="0" fontId="18" fillId="0" borderId="271" xfId="0" applyFont="1" applyFill="1" applyBorder="1" applyAlignment="1" applyProtection="1">
      <alignment horizontal="center" vertical="center" wrapText="1"/>
    </xf>
    <xf numFmtId="0" fontId="18" fillId="0" borderId="286" xfId="0" applyFont="1" applyFill="1" applyBorder="1" applyAlignment="1" applyProtection="1">
      <alignment horizontal="center" vertical="center" wrapText="1"/>
    </xf>
    <xf numFmtId="0" fontId="18" fillId="0" borderId="124" xfId="0" applyFont="1" applyFill="1" applyBorder="1" applyAlignment="1" applyProtection="1">
      <alignment horizontal="center" vertical="center" wrapText="1"/>
    </xf>
    <xf numFmtId="43" fontId="16" fillId="2" borderId="15" xfId="0" applyNumberFormat="1" applyFont="1" applyFill="1" applyBorder="1" applyAlignment="1" applyProtection="1">
      <alignment horizontal="right" vertical="center"/>
    </xf>
    <xf numFmtId="43" fontId="16" fillId="2" borderId="16" xfId="0" applyNumberFormat="1" applyFont="1" applyFill="1" applyBorder="1" applyAlignment="1" applyProtection="1">
      <alignment horizontal="right" vertical="center"/>
    </xf>
    <xf numFmtId="43" fontId="16" fillId="2" borderId="78" xfId="0" applyNumberFormat="1" applyFont="1" applyFill="1" applyBorder="1" applyAlignment="1" applyProtection="1">
      <alignment horizontal="right" vertical="center"/>
    </xf>
    <xf numFmtId="0" fontId="5" fillId="0" borderId="58" xfId="0" applyFont="1" applyFill="1" applyBorder="1" applyAlignment="1" applyProtection="1">
      <alignment horizontal="left" vertical="center" wrapText="1"/>
    </xf>
    <xf numFmtId="0" fontId="5" fillId="0" borderId="69"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9" fontId="5" fillId="5" borderId="1" xfId="2" applyFont="1" applyFill="1" applyBorder="1" applyAlignment="1" applyProtection="1">
      <alignment horizontal="center" vertical="center" wrapText="1"/>
      <protection locked="0"/>
    </xf>
    <xf numFmtId="9" fontId="5" fillId="5" borderId="6" xfId="2" applyFont="1" applyFill="1" applyBorder="1" applyAlignment="1" applyProtection="1">
      <alignment horizontal="center" vertical="center" wrapText="1"/>
      <protection locked="0"/>
    </xf>
    <xf numFmtId="9" fontId="5" fillId="5" borderId="4" xfId="2" applyFont="1" applyFill="1" applyBorder="1" applyAlignment="1" applyProtection="1">
      <alignment horizontal="center" vertical="center" wrapText="1"/>
      <protection locked="0"/>
    </xf>
    <xf numFmtId="9" fontId="19" fillId="0" borderId="1" xfId="2" applyFont="1" applyFill="1" applyBorder="1" applyAlignment="1" applyProtection="1">
      <alignment horizontal="center" vertical="center" wrapText="1"/>
      <protection locked="0"/>
    </xf>
    <xf numFmtId="9" fontId="19" fillId="0" borderId="6" xfId="2" applyFont="1" applyFill="1" applyBorder="1" applyAlignment="1" applyProtection="1">
      <alignment horizontal="center" vertical="center" wrapText="1"/>
      <protection locked="0"/>
    </xf>
    <xf numFmtId="9" fontId="19" fillId="0" borderId="4" xfId="2" applyFont="1" applyFill="1" applyBorder="1" applyAlignment="1" applyProtection="1">
      <alignment horizontal="center" vertical="center" wrapText="1"/>
      <protection locked="0"/>
    </xf>
    <xf numFmtId="9" fontId="19" fillId="0" borderId="51" xfId="2" applyFont="1" applyFill="1" applyBorder="1" applyAlignment="1" applyProtection="1">
      <alignment horizontal="center" vertical="center" wrapText="1"/>
      <protection locked="0"/>
    </xf>
    <xf numFmtId="9" fontId="19" fillId="5" borderId="64" xfId="2" applyFont="1" applyFill="1" applyBorder="1" applyAlignment="1" applyProtection="1">
      <alignment horizontal="center" vertical="center" wrapText="1"/>
      <protection locked="0"/>
    </xf>
    <xf numFmtId="9" fontId="19" fillId="5" borderId="6" xfId="2" applyFont="1" applyFill="1" applyBorder="1" applyAlignment="1" applyProtection="1">
      <alignment horizontal="center" vertical="center" wrapText="1"/>
      <protection locked="0"/>
    </xf>
    <xf numFmtId="9" fontId="19" fillId="5" borderId="51" xfId="2" applyFont="1" applyFill="1" applyBorder="1" applyAlignment="1" applyProtection="1">
      <alignment horizontal="center" vertical="center" wrapText="1"/>
      <protection locked="0"/>
    </xf>
    <xf numFmtId="9" fontId="19" fillId="0" borderId="64" xfId="2" applyFont="1" applyFill="1" applyBorder="1" applyAlignment="1" applyProtection="1">
      <alignment horizontal="center" vertical="center" wrapText="1"/>
      <protection locked="0"/>
    </xf>
    <xf numFmtId="0" fontId="5" fillId="0" borderId="271" xfId="0" applyFont="1" applyFill="1" applyBorder="1" applyAlignment="1" applyProtection="1">
      <alignment horizontal="center" vertical="center" wrapText="1"/>
    </xf>
    <xf numFmtId="0" fontId="5" fillId="0" borderId="286" xfId="0" applyFont="1" applyFill="1" applyBorder="1" applyAlignment="1" applyProtection="1">
      <alignment horizontal="center" vertical="center" wrapText="1"/>
    </xf>
    <xf numFmtId="0" fontId="5" fillId="0" borderId="124" xfId="0" applyFont="1" applyFill="1" applyBorder="1" applyAlignment="1" applyProtection="1">
      <alignment horizontal="center" vertical="center" wrapText="1"/>
    </xf>
    <xf numFmtId="9" fontId="5" fillId="5" borderId="51" xfId="2" applyFont="1" applyFill="1" applyBorder="1" applyAlignment="1" applyProtection="1">
      <alignment horizontal="center" vertical="center" wrapText="1"/>
      <protection locked="0"/>
    </xf>
    <xf numFmtId="9" fontId="5" fillId="5" borderId="64" xfId="2" applyFont="1" applyFill="1" applyBorder="1" applyAlignment="1" applyProtection="1">
      <alignment horizontal="center" vertical="center" wrapText="1"/>
      <protection locked="0"/>
    </xf>
    <xf numFmtId="169" fontId="18" fillId="5" borderId="1" xfId="2" applyNumberFormat="1" applyFont="1" applyFill="1" applyBorder="1" applyAlignment="1" applyProtection="1">
      <alignment horizontal="center" vertical="center" wrapText="1"/>
      <protection locked="0"/>
    </xf>
    <xf numFmtId="169" fontId="18" fillId="5" borderId="6" xfId="2" applyNumberFormat="1" applyFont="1" applyFill="1" applyBorder="1" applyAlignment="1" applyProtection="1">
      <alignment horizontal="center" vertical="center" wrapText="1"/>
      <protection locked="0"/>
    </xf>
    <xf numFmtId="169" fontId="18" fillId="5" borderId="4" xfId="2" applyNumberFormat="1" applyFont="1" applyFill="1" applyBorder="1" applyAlignment="1" applyProtection="1">
      <alignment horizontal="center" vertical="center" wrapText="1"/>
      <protection locked="0"/>
    </xf>
    <xf numFmtId="169" fontId="3" fillId="0" borderId="1" xfId="2" applyNumberFormat="1" applyFont="1" applyFill="1" applyBorder="1" applyAlignment="1" applyProtection="1">
      <alignment horizontal="center" vertical="center" wrapText="1"/>
      <protection locked="0"/>
    </xf>
    <xf numFmtId="169" fontId="3" fillId="0" borderId="6" xfId="2" applyNumberFormat="1" applyFont="1" applyFill="1" applyBorder="1" applyAlignment="1" applyProtection="1">
      <alignment horizontal="center" vertical="center" wrapText="1"/>
      <protection locked="0"/>
    </xf>
    <xf numFmtId="169" fontId="3" fillId="0" borderId="4" xfId="2" applyNumberFormat="1" applyFont="1" applyFill="1" applyBorder="1" applyAlignment="1" applyProtection="1">
      <alignment horizontal="center" vertical="center" wrapText="1"/>
      <protection locked="0"/>
    </xf>
    <xf numFmtId="0" fontId="5" fillId="0" borderId="303" xfId="0" applyFont="1" applyFill="1" applyBorder="1" applyAlignment="1" applyProtection="1">
      <alignment horizontal="center" vertical="center" wrapText="1"/>
    </xf>
    <xf numFmtId="0" fontId="5" fillId="0" borderId="66" xfId="0" applyFont="1" applyFill="1" applyBorder="1" applyAlignment="1" applyProtection="1">
      <alignment horizontal="left" vertical="center" wrapText="1"/>
    </xf>
    <xf numFmtId="0" fontId="18" fillId="0" borderId="303" xfId="0" applyFont="1" applyFill="1" applyBorder="1" applyAlignment="1" applyProtection="1">
      <alignment horizontal="center" vertical="center" wrapText="1"/>
    </xf>
    <xf numFmtId="0" fontId="3" fillId="0" borderId="299" xfId="0" applyFont="1" applyFill="1" applyBorder="1" applyAlignment="1" applyProtection="1">
      <alignment horizontal="right" vertical="center" wrapText="1"/>
    </xf>
    <xf numFmtId="0" fontId="3" fillId="0" borderId="300" xfId="0" applyFont="1" applyFill="1" applyBorder="1" applyAlignment="1" applyProtection="1">
      <alignment horizontal="right" vertical="center" wrapText="1"/>
    </xf>
    <xf numFmtId="0" fontId="3" fillId="0" borderId="301" xfId="0" applyFont="1" applyFill="1" applyBorder="1" applyAlignment="1" applyProtection="1">
      <alignment horizontal="right" vertical="center" wrapText="1"/>
    </xf>
    <xf numFmtId="0" fontId="3" fillId="0" borderId="302" xfId="0" applyFont="1" applyFill="1" applyBorder="1" applyAlignment="1" applyProtection="1">
      <alignment horizontal="right" vertical="center" wrapText="1"/>
    </xf>
    <xf numFmtId="0" fontId="5" fillId="0" borderId="304" xfId="0" applyFont="1" applyFill="1" applyBorder="1" applyAlignment="1" applyProtection="1">
      <alignment horizontal="center" vertical="center" wrapText="1"/>
    </xf>
    <xf numFmtId="0" fontId="16" fillId="2" borderId="15" xfId="0" applyFont="1" applyFill="1" applyBorder="1" applyAlignment="1" applyProtection="1">
      <alignment horizontal="right" vertical="center"/>
    </xf>
    <xf numFmtId="0" fontId="16" fillId="2" borderId="16" xfId="0" applyFont="1" applyFill="1" applyBorder="1" applyAlignment="1" applyProtection="1">
      <alignment horizontal="right" vertical="center"/>
    </xf>
    <xf numFmtId="0" fontId="16" fillId="2" borderId="78" xfId="0" applyFont="1" applyFill="1" applyBorder="1" applyAlignment="1" applyProtection="1">
      <alignment horizontal="right" vertical="center"/>
    </xf>
    <xf numFmtId="165" fontId="10" fillId="2" borderId="156" xfId="0" applyNumberFormat="1" applyFont="1" applyFill="1" applyBorder="1" applyAlignment="1" applyProtection="1">
      <alignment horizontal="center" vertical="center" wrapText="1"/>
    </xf>
    <xf numFmtId="165" fontId="10" fillId="2" borderId="18" xfId="0" applyNumberFormat="1" applyFont="1" applyFill="1" applyBorder="1" applyAlignment="1" applyProtection="1">
      <alignment horizontal="center" vertical="center" wrapText="1"/>
    </xf>
    <xf numFmtId="165" fontId="10" fillId="2" borderId="158" xfId="0" applyNumberFormat="1" applyFont="1" applyFill="1" applyBorder="1" applyAlignment="1" applyProtection="1">
      <alignment horizontal="center" vertical="center" wrapText="1"/>
    </xf>
    <xf numFmtId="165" fontId="10" fillId="2" borderId="25" xfId="0" applyNumberFormat="1" applyFont="1" applyFill="1" applyBorder="1" applyAlignment="1" applyProtection="1">
      <alignment horizontal="center" vertical="center" wrapText="1"/>
    </xf>
    <xf numFmtId="165" fontId="10" fillId="2" borderId="128" xfId="0" applyNumberFormat="1" applyFont="1" applyFill="1" applyBorder="1" applyAlignment="1" applyProtection="1">
      <alignment horizontal="center" vertical="center" wrapText="1"/>
    </xf>
    <xf numFmtId="165" fontId="10" fillId="2" borderId="130" xfId="0" applyNumberFormat="1" applyFont="1" applyFill="1" applyBorder="1" applyAlignment="1" applyProtection="1">
      <alignment horizontal="center" vertical="center" wrapText="1"/>
    </xf>
    <xf numFmtId="165" fontId="10" fillId="2" borderId="73" xfId="0" applyNumberFormat="1" applyFont="1" applyFill="1" applyBorder="1" applyAlignment="1" applyProtection="1">
      <alignment horizontal="center" vertical="center" wrapText="1"/>
    </xf>
    <xf numFmtId="165" fontId="10" fillId="2" borderId="10" xfId="0" applyNumberFormat="1" applyFont="1" applyFill="1" applyBorder="1" applyAlignment="1" applyProtection="1">
      <alignment horizontal="center" vertical="center" wrapText="1"/>
    </xf>
    <xf numFmtId="165" fontId="10" fillId="2" borderId="123" xfId="0" applyNumberFormat="1" applyFont="1" applyFill="1" applyBorder="1" applyAlignment="1" applyProtection="1">
      <alignment horizontal="center" vertical="center" wrapText="1"/>
    </xf>
    <xf numFmtId="176" fontId="18" fillId="5" borderId="1" xfId="2" applyNumberFormat="1" applyFont="1" applyFill="1" applyBorder="1" applyAlignment="1" applyProtection="1">
      <alignment horizontal="center" vertical="center"/>
      <protection locked="0"/>
    </xf>
    <xf numFmtId="176" fontId="18" fillId="5" borderId="6" xfId="2" applyNumberFormat="1" applyFont="1" applyFill="1" applyBorder="1" applyAlignment="1" applyProtection="1">
      <alignment horizontal="center" vertical="center"/>
      <protection locked="0"/>
    </xf>
    <xf numFmtId="176" fontId="18" fillId="5" borderId="4" xfId="2" applyNumberFormat="1" applyFont="1" applyFill="1" applyBorder="1" applyAlignment="1" applyProtection="1">
      <alignment horizontal="center" vertical="center"/>
      <protection locked="0"/>
    </xf>
    <xf numFmtId="165" fontId="2" fillId="5" borderId="75" xfId="0" applyNumberFormat="1" applyFont="1" applyFill="1" applyBorder="1" applyAlignment="1" applyProtection="1">
      <alignment horizontal="center" vertical="center" wrapText="1"/>
      <protection locked="0"/>
    </xf>
    <xf numFmtId="165" fontId="2" fillId="5" borderId="126" xfId="0" applyNumberFormat="1" applyFont="1" applyFill="1" applyBorder="1" applyAlignment="1" applyProtection="1">
      <alignment horizontal="center" vertical="center" wrapText="1"/>
      <protection locked="0"/>
    </xf>
    <xf numFmtId="165" fontId="2" fillId="5" borderId="77" xfId="0" applyNumberFormat="1" applyFont="1" applyFill="1" applyBorder="1" applyAlignment="1" applyProtection="1">
      <alignment horizontal="center" vertical="center" wrapText="1"/>
      <protection locked="0"/>
    </xf>
    <xf numFmtId="165" fontId="2" fillId="5" borderId="95" xfId="0" applyNumberFormat="1" applyFont="1" applyFill="1" applyBorder="1" applyAlignment="1" applyProtection="1">
      <alignment horizontal="center" vertical="center" wrapText="1"/>
      <protection locked="0"/>
    </xf>
    <xf numFmtId="165" fontId="2" fillId="5" borderId="145" xfId="0" applyNumberFormat="1" applyFont="1" applyFill="1" applyBorder="1" applyAlignment="1" applyProtection="1">
      <alignment horizontal="center" vertical="center" wrapText="1"/>
      <protection locked="0"/>
    </xf>
    <xf numFmtId="165" fontId="2" fillId="5" borderId="96" xfId="0" applyNumberFormat="1" applyFont="1" applyFill="1" applyBorder="1" applyAlignment="1" applyProtection="1">
      <alignment horizontal="center" vertical="center" wrapText="1"/>
      <protection locked="0"/>
    </xf>
    <xf numFmtId="43" fontId="10" fillId="2" borderId="24" xfId="1" applyFont="1" applyFill="1" applyBorder="1" applyAlignment="1" applyProtection="1">
      <alignment horizontal="center" vertical="center" wrapText="1"/>
    </xf>
    <xf numFmtId="43" fontId="10" fillId="2" borderId="131" xfId="1" applyFont="1" applyFill="1" applyBorder="1" applyAlignment="1" applyProtection="1">
      <alignment horizontal="center" vertical="center" wrapText="1"/>
    </xf>
    <xf numFmtId="43" fontId="10" fillId="2" borderId="129" xfId="1" applyFont="1" applyFill="1" applyBorder="1" applyAlignment="1" applyProtection="1">
      <alignment horizontal="center" vertical="center" wrapText="1"/>
    </xf>
    <xf numFmtId="165" fontId="2" fillId="5" borderId="132" xfId="0" applyNumberFormat="1" applyFont="1" applyFill="1" applyBorder="1" applyAlignment="1" applyProtection="1">
      <alignment horizontal="center" vertical="center" wrapText="1"/>
      <protection locked="0"/>
    </xf>
    <xf numFmtId="165" fontId="2" fillId="5" borderId="133" xfId="0" applyNumberFormat="1" applyFont="1" applyFill="1" applyBorder="1" applyAlignment="1" applyProtection="1">
      <alignment horizontal="center" vertical="center" wrapText="1"/>
      <protection locked="0"/>
    </xf>
    <xf numFmtId="165" fontId="2" fillId="5" borderId="134" xfId="0" applyNumberFormat="1" applyFont="1" applyFill="1" applyBorder="1" applyAlignment="1" applyProtection="1">
      <alignment horizontal="center" vertical="center" wrapText="1"/>
      <protection locked="0"/>
    </xf>
    <xf numFmtId="165" fontId="17" fillId="2" borderId="24" xfId="0" applyNumberFormat="1" applyFont="1" applyFill="1" applyBorder="1" applyAlignment="1" applyProtection="1">
      <alignment horizontal="center" vertical="center" wrapText="1"/>
    </xf>
    <xf numFmtId="165" fontId="17" fillId="2" borderId="131" xfId="0" applyNumberFormat="1" applyFont="1" applyFill="1" applyBorder="1" applyAlignment="1" applyProtection="1">
      <alignment horizontal="center" vertical="center" wrapText="1"/>
    </xf>
    <xf numFmtId="165" fontId="17" fillId="2" borderId="129" xfId="0" applyNumberFormat="1" applyFont="1" applyFill="1" applyBorder="1" applyAlignment="1" applyProtection="1">
      <alignment horizontal="center" vertical="center" wrapText="1"/>
    </xf>
    <xf numFmtId="165" fontId="2" fillId="5" borderId="74" xfId="0" applyNumberFormat="1" applyFont="1" applyFill="1" applyBorder="1" applyAlignment="1" applyProtection="1">
      <alignment horizontal="center" vertical="center" wrapText="1"/>
      <protection locked="0"/>
    </xf>
    <xf numFmtId="165" fontId="2" fillId="5" borderId="144" xfId="0" applyNumberFormat="1" applyFont="1" applyFill="1" applyBorder="1" applyAlignment="1" applyProtection="1">
      <alignment horizontal="center" vertical="center" wrapText="1"/>
      <protection locked="0"/>
    </xf>
    <xf numFmtId="165" fontId="2" fillId="5" borderId="76" xfId="0" applyNumberFormat="1" applyFont="1" applyFill="1" applyBorder="1" applyAlignment="1" applyProtection="1">
      <alignment horizontal="center" vertical="center" wrapText="1"/>
      <protection locked="0"/>
    </xf>
    <xf numFmtId="165" fontId="17" fillId="2" borderId="132" xfId="0" applyNumberFormat="1" applyFont="1" applyFill="1" applyBorder="1" applyAlignment="1" applyProtection="1">
      <alignment horizontal="center" vertical="center" wrapText="1"/>
    </xf>
    <xf numFmtId="165" fontId="17" fillId="2" borderId="133" xfId="0" applyNumberFormat="1" applyFont="1" applyFill="1" applyBorder="1" applyAlignment="1" applyProtection="1">
      <alignment horizontal="center" vertical="center" wrapText="1"/>
    </xf>
    <xf numFmtId="165" fontId="17" fillId="2" borderId="134" xfId="0" applyNumberFormat="1" applyFont="1" applyFill="1" applyBorder="1" applyAlignment="1" applyProtection="1">
      <alignment horizontal="center" vertical="center" wrapText="1"/>
    </xf>
    <xf numFmtId="176" fontId="3" fillId="0" borderId="1" xfId="2" applyNumberFormat="1" applyFont="1" applyFill="1" applyBorder="1" applyAlignment="1" applyProtection="1">
      <alignment horizontal="center" vertical="center"/>
      <protection locked="0"/>
    </xf>
    <xf numFmtId="176" fontId="3" fillId="0" borderId="6" xfId="2" applyNumberFormat="1" applyFont="1" applyFill="1" applyBorder="1" applyAlignment="1" applyProtection="1">
      <alignment horizontal="center" vertical="center"/>
      <protection locked="0"/>
    </xf>
    <xf numFmtId="176" fontId="3" fillId="0" borderId="4" xfId="2" applyNumberFormat="1" applyFont="1" applyFill="1" applyBorder="1" applyAlignment="1" applyProtection="1">
      <alignment horizontal="center" vertical="center"/>
      <protection locked="0"/>
    </xf>
    <xf numFmtId="0" fontId="4" fillId="0" borderId="157" xfId="0" applyFont="1" applyBorder="1" applyAlignment="1" applyProtection="1">
      <alignment horizontal="left" vertical="center"/>
    </xf>
    <xf numFmtId="0" fontId="4" fillId="0" borderId="158" xfId="0" applyFont="1" applyBorder="1" applyAlignment="1" applyProtection="1">
      <alignment horizontal="left" vertical="center"/>
    </xf>
    <xf numFmtId="0" fontId="10" fillId="2" borderId="24" xfId="0" applyFont="1" applyFill="1" applyBorder="1" applyAlignment="1" applyProtection="1">
      <alignment horizontal="center" vertical="center" wrapText="1"/>
    </xf>
    <xf numFmtId="0" fontId="10" fillId="2" borderId="131" xfId="0" applyFont="1" applyFill="1" applyBorder="1" applyAlignment="1" applyProtection="1">
      <alignment horizontal="center" vertical="center" wrapText="1"/>
    </xf>
    <xf numFmtId="0" fontId="10" fillId="2" borderId="129" xfId="0" applyFont="1" applyFill="1" applyBorder="1" applyAlignment="1" applyProtection="1">
      <alignment horizontal="center" vertical="center" wrapText="1"/>
    </xf>
    <xf numFmtId="0" fontId="10" fillId="2" borderId="89"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157" xfId="0" applyFont="1" applyFill="1" applyBorder="1" applyAlignment="1" applyProtection="1">
      <alignment horizontal="center" vertical="center" wrapText="1"/>
    </xf>
    <xf numFmtId="0" fontId="17" fillId="2" borderId="95" xfId="0" applyFont="1" applyFill="1" applyBorder="1" applyAlignment="1" applyProtection="1">
      <alignment horizontal="center" vertical="center" wrapText="1"/>
    </xf>
    <xf numFmtId="0" fontId="17" fillId="2" borderId="145" xfId="0" applyFont="1" applyFill="1" applyBorder="1" applyAlignment="1" applyProtection="1">
      <alignment horizontal="center" vertical="center" wrapText="1"/>
    </xf>
    <xf numFmtId="0" fontId="17" fillId="2" borderId="96"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165" fontId="17" fillId="2" borderId="156" xfId="0" applyNumberFormat="1" applyFont="1" applyFill="1" applyBorder="1" applyAlignment="1" applyProtection="1">
      <alignment horizontal="center" vertical="center" wrapText="1"/>
    </xf>
    <xf numFmtId="165" fontId="17" fillId="2" borderId="18" xfId="0" applyNumberFormat="1" applyFont="1" applyFill="1" applyBorder="1" applyAlignment="1" applyProtection="1">
      <alignment horizontal="center" vertical="center" wrapText="1"/>
    </xf>
    <xf numFmtId="165" fontId="17" fillId="2" borderId="158" xfId="0" applyNumberFormat="1" applyFont="1" applyFill="1" applyBorder="1" applyAlignment="1" applyProtection="1">
      <alignment horizontal="center" vertical="center" wrapText="1"/>
    </xf>
    <xf numFmtId="0" fontId="3" fillId="0" borderId="32" xfId="0" applyFont="1" applyFill="1" applyBorder="1" applyAlignment="1" applyProtection="1">
      <alignment horizontal="left" vertical="center" wrapText="1"/>
    </xf>
    <xf numFmtId="0" fontId="3" fillId="0" borderId="34" xfId="0" applyFont="1" applyFill="1" applyBorder="1" applyAlignment="1" applyProtection="1">
      <alignment horizontal="left" vertical="center" wrapText="1"/>
    </xf>
    <xf numFmtId="0" fontId="3" fillId="0" borderId="55" xfId="0" applyFont="1" applyFill="1" applyBorder="1" applyAlignment="1" applyProtection="1">
      <alignment horizontal="right" vertical="center" wrapText="1"/>
    </xf>
    <xf numFmtId="0" fontId="3" fillId="0" borderId="27" xfId="0" applyFont="1" applyFill="1" applyBorder="1" applyAlignment="1" applyProtection="1">
      <alignment horizontal="right" vertical="center" wrapText="1"/>
    </xf>
    <xf numFmtId="0" fontId="3" fillId="0" borderId="2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3" fillId="0" borderId="58" xfId="0" applyFont="1" applyFill="1" applyBorder="1" applyAlignment="1" applyProtection="1">
      <alignment horizontal="right" vertical="center" wrapText="1"/>
    </xf>
    <xf numFmtId="0" fontId="3" fillId="0" borderId="71" xfId="0" applyFont="1" applyFill="1" applyBorder="1" applyAlignment="1" applyProtection="1">
      <alignment horizontal="right" vertical="center" wrapText="1"/>
    </xf>
    <xf numFmtId="0" fontId="3" fillId="0" borderId="66" xfId="0" applyFont="1" applyFill="1" applyBorder="1" applyAlignment="1" applyProtection="1">
      <alignment horizontal="right" vertical="center" wrapText="1"/>
    </xf>
    <xf numFmtId="0" fontId="3" fillId="0" borderId="28" xfId="0" applyFont="1" applyFill="1" applyBorder="1" applyAlignment="1" applyProtection="1">
      <alignment horizontal="right" vertical="center" wrapText="1"/>
    </xf>
    <xf numFmtId="0" fontId="3" fillId="0" borderId="59" xfId="0" applyFont="1" applyFill="1" applyBorder="1" applyAlignment="1" applyProtection="1">
      <alignment horizontal="right" vertical="center" wrapText="1"/>
    </xf>
    <xf numFmtId="0" fontId="3" fillId="0" borderId="60" xfId="0" applyFont="1" applyFill="1" applyBorder="1" applyAlignment="1" applyProtection="1">
      <alignment horizontal="right" vertical="center" wrapText="1"/>
    </xf>
    <xf numFmtId="0" fontId="3" fillId="0" borderId="2"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86" xfId="0" applyFont="1" applyFill="1" applyBorder="1" applyAlignment="1" applyProtection="1">
      <alignment horizontal="right" vertical="center" wrapText="1"/>
    </xf>
    <xf numFmtId="0" fontId="3" fillId="0" borderId="90" xfId="0" applyFont="1" applyFill="1" applyBorder="1" applyAlignment="1" applyProtection="1">
      <alignment horizontal="right" vertical="center" wrapText="1"/>
    </xf>
    <xf numFmtId="0" fontId="3" fillId="0" borderId="63" xfId="0" applyFont="1" applyFill="1" applyBorder="1" applyAlignment="1" applyProtection="1">
      <alignment horizontal="right" vertical="center" wrapText="1"/>
    </xf>
    <xf numFmtId="0" fontId="3" fillId="0" borderId="93" xfId="0" applyFont="1" applyFill="1" applyBorder="1" applyAlignment="1" applyProtection="1">
      <alignment horizontal="right" vertical="center" wrapText="1"/>
    </xf>
    <xf numFmtId="9" fontId="5" fillId="0" borderId="152" xfId="2" applyFont="1" applyBorder="1" applyAlignment="1" applyProtection="1">
      <alignment horizontal="center" vertical="center"/>
    </xf>
    <xf numFmtId="9" fontId="5" fillId="0" borderId="136" xfId="2" applyFont="1" applyBorder="1" applyAlignment="1" applyProtection="1">
      <alignment horizontal="center" vertical="center"/>
    </xf>
    <xf numFmtId="9" fontId="5" fillId="0" borderId="153" xfId="2" applyFont="1" applyBorder="1" applyAlignment="1" applyProtection="1">
      <alignment horizontal="center" vertical="center"/>
    </xf>
    <xf numFmtId="0" fontId="3" fillId="0" borderId="65" xfId="0" applyFont="1" applyFill="1" applyBorder="1" applyAlignment="1" applyProtection="1">
      <alignment horizontal="left" vertical="center" wrapText="1"/>
    </xf>
    <xf numFmtId="0" fontId="3" fillId="0" borderId="68" xfId="0" applyFont="1" applyFill="1" applyBorder="1" applyAlignment="1" applyProtection="1">
      <alignment horizontal="left" vertical="center" wrapText="1"/>
    </xf>
    <xf numFmtId="0" fontId="3" fillId="0" borderId="69" xfId="0" applyFont="1" applyFill="1" applyBorder="1" applyAlignment="1" applyProtection="1">
      <alignment horizontal="right" vertical="center" wrapText="1"/>
    </xf>
    <xf numFmtId="0" fontId="3" fillId="0" borderId="146" xfId="0" applyFont="1" applyFill="1" applyBorder="1" applyAlignment="1" applyProtection="1">
      <alignment horizontal="right" vertical="center" wrapText="1"/>
    </xf>
    <xf numFmtId="9" fontId="5" fillId="0" borderId="65" xfId="2" applyFont="1" applyFill="1" applyBorder="1" applyAlignment="1" applyProtection="1">
      <alignment horizontal="center" vertical="center" wrapText="1"/>
    </xf>
    <xf numFmtId="9" fontId="5" fillId="0" borderId="70" xfId="2" applyFont="1" applyFill="1" applyBorder="1" applyAlignment="1" applyProtection="1">
      <alignment horizontal="center" vertical="center" wrapText="1"/>
    </xf>
    <xf numFmtId="9" fontId="5" fillId="0" borderId="152" xfId="2" applyFont="1" applyFill="1" applyBorder="1" applyAlignment="1" applyProtection="1">
      <alignment horizontal="center" vertical="center" wrapText="1"/>
    </xf>
    <xf numFmtId="9" fontId="5" fillId="0" borderId="136" xfId="2" applyFont="1" applyFill="1" applyBorder="1" applyAlignment="1" applyProtection="1">
      <alignment horizontal="center" vertical="center" wrapText="1"/>
    </xf>
    <xf numFmtId="9" fontId="5" fillId="0" borderId="153" xfId="2" applyFont="1" applyFill="1" applyBorder="1" applyAlignment="1" applyProtection="1">
      <alignment horizontal="center" vertical="center" wrapText="1"/>
    </xf>
    <xf numFmtId="9" fontId="5" fillId="0" borderId="68" xfId="2" applyFont="1" applyFill="1" applyBorder="1" applyAlignment="1" applyProtection="1">
      <alignment horizontal="center" vertical="center" wrapText="1"/>
    </xf>
    <xf numFmtId="0" fontId="2" fillId="5" borderId="288" xfId="0" applyFont="1" applyFill="1" applyBorder="1" applyAlignment="1" applyProtection="1">
      <alignment horizontal="center" vertical="center" wrapText="1"/>
    </xf>
    <xf numFmtId="0" fontId="2" fillId="5" borderId="106" xfId="0" applyFont="1" applyFill="1" applyBorder="1" applyAlignment="1" applyProtection="1">
      <alignment horizontal="center" vertical="center" wrapText="1"/>
    </xf>
    <xf numFmtId="0" fontId="2" fillId="5" borderId="289" xfId="0" applyFont="1" applyFill="1" applyBorder="1" applyAlignment="1" applyProtection="1">
      <alignment horizontal="center" vertical="center" wrapText="1"/>
    </xf>
    <xf numFmtId="166" fontId="5" fillId="0" borderId="65" xfId="1" applyNumberFormat="1" applyFont="1" applyFill="1" applyBorder="1" applyAlignment="1" applyProtection="1">
      <alignment horizontal="center" vertical="center"/>
    </xf>
    <xf numFmtId="166" fontId="5" fillId="0" borderId="70" xfId="1" applyNumberFormat="1" applyFont="1" applyFill="1" applyBorder="1" applyAlignment="1" applyProtection="1">
      <alignment horizontal="center" vertical="center"/>
    </xf>
    <xf numFmtId="165" fontId="10" fillId="2" borderId="132" xfId="0" applyNumberFormat="1" applyFont="1" applyFill="1" applyBorder="1" applyAlignment="1" applyProtection="1">
      <alignment horizontal="center" vertical="center" wrapText="1"/>
    </xf>
    <xf numFmtId="165" fontId="10" fillId="2" borderId="133" xfId="0" applyNumberFormat="1" applyFont="1" applyFill="1" applyBorder="1" applyAlignment="1" applyProtection="1">
      <alignment horizontal="center" vertical="center" wrapText="1"/>
    </xf>
    <xf numFmtId="165" fontId="10" fillId="2" borderId="134" xfId="0" applyNumberFormat="1" applyFont="1" applyFill="1" applyBorder="1" applyAlignment="1" applyProtection="1">
      <alignment horizontal="center" vertical="center" wrapText="1"/>
    </xf>
    <xf numFmtId="0" fontId="10" fillId="2" borderId="75" xfId="0" applyFont="1" applyFill="1" applyBorder="1" applyAlignment="1" applyProtection="1">
      <alignment horizontal="center" vertical="center" wrapText="1"/>
    </xf>
    <xf numFmtId="0" fontId="10" fillId="2" borderId="126" xfId="0" applyFont="1" applyFill="1" applyBorder="1" applyAlignment="1" applyProtection="1">
      <alignment horizontal="center" vertical="center" wrapText="1"/>
    </xf>
    <xf numFmtId="0" fontId="10" fillId="2" borderId="77" xfId="0" applyFont="1" applyFill="1" applyBorder="1" applyAlignment="1" applyProtection="1">
      <alignment horizontal="center" vertical="center" wrapText="1"/>
    </xf>
    <xf numFmtId="0" fontId="3" fillId="0" borderId="68" xfId="0" applyFont="1" applyFill="1" applyBorder="1" applyAlignment="1" applyProtection="1">
      <alignment horizontal="right" vertical="center" wrapText="1"/>
    </xf>
    <xf numFmtId="0" fontId="2" fillId="5" borderId="278" xfId="0" applyFont="1" applyFill="1" applyBorder="1" applyAlignment="1" applyProtection="1">
      <alignment horizontal="center" vertical="center" wrapText="1"/>
    </xf>
    <xf numFmtId="0" fontId="2" fillId="5" borderId="155" xfId="0" applyFont="1" applyFill="1" applyBorder="1" applyAlignment="1" applyProtection="1">
      <alignment horizontal="center" vertical="center" wrapText="1"/>
    </xf>
    <xf numFmtId="0" fontId="2" fillId="5" borderId="279" xfId="0" applyFont="1" applyFill="1" applyBorder="1" applyAlignment="1" applyProtection="1">
      <alignment horizontal="center" vertical="center" wrapText="1"/>
    </xf>
    <xf numFmtId="0" fontId="3" fillId="0" borderId="32" xfId="0" applyFont="1" applyFill="1" applyBorder="1" applyAlignment="1" applyProtection="1">
      <alignment horizontal="right" vertical="center" wrapText="1"/>
    </xf>
    <xf numFmtId="0" fontId="3" fillId="0" borderId="34" xfId="0" applyFont="1" applyFill="1" applyBorder="1" applyAlignment="1" applyProtection="1">
      <alignment horizontal="right" vertical="center" wrapText="1"/>
    </xf>
    <xf numFmtId="0" fontId="3" fillId="0" borderId="36" xfId="0" applyFont="1" applyFill="1" applyBorder="1" applyAlignment="1" applyProtection="1">
      <alignment horizontal="right" vertical="center" wrapText="1"/>
    </xf>
    <xf numFmtId="0" fontId="3" fillId="0" borderId="32" xfId="0" applyFont="1" applyFill="1" applyBorder="1" applyAlignment="1" applyProtection="1">
      <alignment horizontal="right" vertical="center"/>
    </xf>
    <xf numFmtId="0" fontId="3" fillId="0" borderId="34" xfId="0" applyFont="1" applyFill="1" applyBorder="1" applyAlignment="1" applyProtection="1">
      <alignment horizontal="right" vertical="center"/>
    </xf>
    <xf numFmtId="0" fontId="3" fillId="0" borderId="65" xfId="0" applyFont="1" applyFill="1" applyBorder="1" applyAlignment="1" applyProtection="1">
      <alignment horizontal="right" vertical="center" wrapText="1"/>
    </xf>
    <xf numFmtId="0" fontId="3" fillId="0" borderId="70" xfId="0" applyFont="1" applyFill="1" applyBorder="1" applyAlignment="1" applyProtection="1">
      <alignment horizontal="right" vertical="center" wrapText="1"/>
    </xf>
    <xf numFmtId="0" fontId="2" fillId="0" borderId="66" xfId="0" applyFont="1" applyFill="1" applyBorder="1" applyAlignment="1" applyProtection="1">
      <alignment horizontal="center" vertical="center" wrapText="1"/>
    </xf>
    <xf numFmtId="0" fontId="2" fillId="0" borderId="69" xfId="0" applyFont="1" applyFill="1" applyBorder="1" applyAlignment="1" applyProtection="1">
      <alignment horizontal="center" vertical="center" wrapText="1"/>
    </xf>
    <xf numFmtId="0" fontId="2" fillId="0" borderId="71" xfId="0" applyFont="1" applyFill="1" applyBorder="1" applyAlignment="1" applyProtection="1">
      <alignment horizontal="center" vertical="center" wrapText="1"/>
    </xf>
    <xf numFmtId="165" fontId="2" fillId="5" borderId="24" xfId="0" applyNumberFormat="1" applyFont="1" applyFill="1" applyBorder="1" applyAlignment="1" applyProtection="1">
      <alignment horizontal="center" vertical="center" wrapText="1"/>
      <protection locked="0"/>
    </xf>
    <xf numFmtId="165" fontId="2" fillId="5" borderId="131" xfId="0" applyNumberFormat="1" applyFont="1" applyFill="1" applyBorder="1" applyAlignment="1" applyProtection="1">
      <alignment horizontal="center" vertical="center" wrapText="1"/>
      <protection locked="0"/>
    </xf>
    <xf numFmtId="165" fontId="2" fillId="5" borderId="129" xfId="0" applyNumberFormat="1" applyFont="1" applyFill="1" applyBorder="1" applyAlignment="1" applyProtection="1">
      <alignment horizontal="center" vertical="center" wrapText="1"/>
      <protection locked="0"/>
    </xf>
    <xf numFmtId="165" fontId="2" fillId="5" borderId="73" xfId="0" applyNumberFormat="1" applyFont="1" applyFill="1" applyBorder="1" applyAlignment="1" applyProtection="1">
      <alignment horizontal="center" vertical="center" wrapText="1"/>
      <protection locked="0"/>
    </xf>
    <xf numFmtId="165" fontId="2" fillId="5" borderId="10" xfId="0" applyNumberFormat="1" applyFont="1" applyFill="1" applyBorder="1" applyAlignment="1" applyProtection="1">
      <alignment horizontal="center" vertical="center" wrapText="1"/>
      <protection locked="0"/>
    </xf>
    <xf numFmtId="165" fontId="2" fillId="5" borderId="123" xfId="0" applyNumberFormat="1" applyFont="1" applyFill="1" applyBorder="1" applyAlignment="1" applyProtection="1">
      <alignment horizontal="center" vertical="center" wrapText="1"/>
      <protection locked="0"/>
    </xf>
    <xf numFmtId="165" fontId="2" fillId="5" borderId="25" xfId="0" applyNumberFormat="1" applyFont="1" applyFill="1" applyBorder="1" applyAlignment="1" applyProtection="1">
      <alignment horizontal="center" vertical="center" wrapText="1"/>
      <protection locked="0"/>
    </xf>
    <xf numFmtId="165" fontId="2" fillId="5" borderId="128" xfId="0" applyNumberFormat="1" applyFont="1" applyFill="1" applyBorder="1" applyAlignment="1" applyProtection="1">
      <alignment horizontal="center" vertical="center" wrapText="1"/>
      <protection locked="0"/>
    </xf>
    <xf numFmtId="165" fontId="2" fillId="5" borderId="130" xfId="0" applyNumberFormat="1" applyFont="1" applyFill="1" applyBorder="1" applyAlignment="1" applyProtection="1">
      <alignment horizontal="center" vertical="center" wrapText="1"/>
      <protection locked="0"/>
    </xf>
    <xf numFmtId="165" fontId="10" fillId="2" borderId="24" xfId="0" applyNumberFormat="1" applyFont="1" applyFill="1" applyBorder="1" applyAlignment="1" applyProtection="1">
      <alignment horizontal="center" vertical="center" wrapText="1"/>
    </xf>
    <xf numFmtId="165" fontId="10" fillId="2" borderId="131" xfId="0" applyNumberFormat="1" applyFont="1" applyFill="1" applyBorder="1" applyAlignment="1" applyProtection="1">
      <alignment horizontal="center" vertical="center" wrapText="1"/>
    </xf>
    <xf numFmtId="165" fontId="10" fillId="2" borderId="129" xfId="0" applyNumberFormat="1" applyFont="1" applyFill="1" applyBorder="1" applyAlignment="1" applyProtection="1">
      <alignment horizontal="center" vertical="center" wrapText="1"/>
    </xf>
    <xf numFmtId="0" fontId="10" fillId="2" borderId="132" xfId="0" applyFont="1" applyFill="1" applyBorder="1" applyAlignment="1" applyProtection="1">
      <alignment horizontal="center" vertical="center" wrapText="1"/>
    </xf>
    <xf numFmtId="0" fontId="10" fillId="2" borderId="133" xfId="0" applyFont="1" applyFill="1" applyBorder="1" applyAlignment="1" applyProtection="1">
      <alignment horizontal="center" vertical="center" wrapText="1"/>
    </xf>
    <xf numFmtId="0" fontId="10" fillId="2" borderId="13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6"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43" fontId="10" fillId="2" borderId="73" xfId="1" applyFont="1" applyFill="1" applyBorder="1" applyAlignment="1" applyProtection="1">
      <alignment horizontal="center" vertical="center" wrapText="1"/>
    </xf>
    <xf numFmtId="43" fontId="10" fillId="2" borderId="10" xfId="1" applyFont="1" applyFill="1" applyBorder="1" applyAlignment="1" applyProtection="1">
      <alignment horizontal="center" vertical="center" wrapText="1"/>
    </xf>
    <xf numFmtId="43" fontId="10" fillId="2" borderId="123" xfId="1"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2" borderId="62" xfId="0" applyFont="1" applyFill="1" applyBorder="1" applyAlignment="1" applyProtection="1">
      <alignment horizontal="center" vertical="center"/>
    </xf>
    <xf numFmtId="0" fontId="11" fillId="0" borderId="1"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19" fillId="0" borderId="65" xfId="0" applyFont="1" applyFill="1" applyBorder="1" applyAlignment="1" applyProtection="1">
      <alignment horizontal="left" vertical="center" wrapText="1"/>
    </xf>
    <xf numFmtId="0" fontId="19" fillId="0" borderId="68" xfId="0" applyFont="1" applyFill="1" applyBorder="1" applyAlignment="1" applyProtection="1">
      <alignment horizontal="left" vertical="center" wrapText="1"/>
    </xf>
    <xf numFmtId="0" fontId="19" fillId="0" borderId="70" xfId="0" applyFont="1" applyFill="1" applyBorder="1" applyAlignment="1" applyProtection="1">
      <alignment horizontal="left" vertical="center" wrapText="1"/>
    </xf>
    <xf numFmtId="0" fontId="22" fillId="0" borderId="6"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176" fontId="3" fillId="0" borderId="29" xfId="2" applyNumberFormat="1" applyFont="1" applyFill="1" applyBorder="1" applyAlignment="1" applyProtection="1">
      <alignment horizontal="center" vertical="center"/>
      <protection locked="0"/>
    </xf>
    <xf numFmtId="176" fontId="3" fillId="0" borderId="51" xfId="2" applyNumberFormat="1" applyFont="1" applyFill="1" applyBorder="1" applyAlignment="1" applyProtection="1">
      <alignment horizontal="center" vertical="center"/>
      <protection locked="0"/>
    </xf>
    <xf numFmtId="176" fontId="3" fillId="0" borderId="30" xfId="2" applyNumberFormat="1" applyFont="1" applyFill="1" applyBorder="1" applyAlignment="1" applyProtection="1">
      <alignment horizontal="center" vertical="center"/>
      <protection locked="0"/>
    </xf>
    <xf numFmtId="176" fontId="3" fillId="0" borderId="31" xfId="2" applyNumberFormat="1" applyFont="1" applyFill="1" applyBorder="1" applyAlignment="1" applyProtection="1">
      <alignment horizontal="center" vertical="center"/>
      <protection locked="0"/>
    </xf>
    <xf numFmtId="176" fontId="21" fillId="5" borderId="1" xfId="2" applyNumberFormat="1" applyFont="1" applyFill="1" applyBorder="1" applyAlignment="1" applyProtection="1">
      <alignment horizontal="center" vertical="center"/>
      <protection locked="0"/>
    </xf>
    <xf numFmtId="176" fontId="21" fillId="5" borderId="6" xfId="2" applyNumberFormat="1" applyFont="1" applyFill="1" applyBorder="1" applyAlignment="1" applyProtection="1">
      <alignment horizontal="center" vertical="center"/>
      <protection locked="0"/>
    </xf>
    <xf numFmtId="176" fontId="21" fillId="5" borderId="4" xfId="2" applyNumberFormat="1" applyFont="1" applyFill="1" applyBorder="1" applyAlignment="1" applyProtection="1">
      <alignment horizontal="center" vertical="center"/>
      <protection locked="0"/>
    </xf>
    <xf numFmtId="166" fontId="5" fillId="0" borderId="1" xfId="0" applyNumberFormat="1" applyFont="1" applyFill="1" applyBorder="1" applyAlignment="1" applyProtection="1">
      <alignment horizontal="center" vertical="center"/>
    </xf>
    <xf numFmtId="166" fontId="5" fillId="0" borderId="6" xfId="0" applyNumberFormat="1" applyFont="1" applyFill="1" applyBorder="1" applyAlignment="1" applyProtection="1">
      <alignment horizontal="center" vertical="center"/>
    </xf>
    <xf numFmtId="166" fontId="5" fillId="0" borderId="4" xfId="0" applyNumberFormat="1" applyFont="1" applyFill="1" applyBorder="1" applyAlignment="1" applyProtection="1">
      <alignment horizontal="center" vertical="center"/>
    </xf>
    <xf numFmtId="0" fontId="38" fillId="0" borderId="1" xfId="0" applyFont="1" applyBorder="1" applyAlignment="1" applyProtection="1">
      <alignment horizontal="center" vertical="center" wrapText="1"/>
    </xf>
    <xf numFmtId="43" fontId="5" fillId="5" borderId="1" xfId="1" applyFont="1" applyFill="1" applyBorder="1" applyAlignment="1" applyProtection="1">
      <alignment horizontal="center" vertical="center" wrapText="1"/>
      <protection locked="0"/>
    </xf>
    <xf numFmtId="43" fontId="5" fillId="5" borderId="6" xfId="1" applyFont="1" applyFill="1" applyBorder="1" applyAlignment="1" applyProtection="1">
      <alignment horizontal="center" vertical="center" wrapText="1"/>
      <protection locked="0"/>
    </xf>
    <xf numFmtId="43" fontId="5" fillId="5" borderId="4" xfId="1" applyFont="1" applyFill="1" applyBorder="1" applyAlignment="1" applyProtection="1">
      <alignment horizontal="center" vertical="center" wrapText="1"/>
      <protection locked="0"/>
    </xf>
    <xf numFmtId="166" fontId="5" fillId="0" borderId="65" xfId="0" applyNumberFormat="1" applyFont="1" applyFill="1" applyBorder="1" applyAlignment="1" applyProtection="1">
      <alignment horizontal="center" vertical="center"/>
    </xf>
    <xf numFmtId="166" fontId="5" fillId="0" borderId="68" xfId="0" applyNumberFormat="1" applyFont="1" applyFill="1" applyBorder="1" applyAlignment="1" applyProtection="1">
      <alignment horizontal="center" vertical="center"/>
    </xf>
    <xf numFmtId="166" fontId="5" fillId="0" borderId="70" xfId="0" applyNumberFormat="1" applyFont="1" applyFill="1" applyBorder="1" applyAlignment="1" applyProtection="1">
      <alignment horizontal="center" vertical="center"/>
    </xf>
    <xf numFmtId="166" fontId="5" fillId="0" borderId="66" xfId="0" applyNumberFormat="1" applyFont="1" applyFill="1" applyBorder="1" applyAlignment="1" applyProtection="1">
      <alignment horizontal="center" vertical="center"/>
    </xf>
    <xf numFmtId="166" fontId="5" fillId="0" borderId="69" xfId="0" applyNumberFormat="1" applyFont="1" applyFill="1" applyBorder="1" applyAlignment="1" applyProtection="1">
      <alignment horizontal="center" vertical="center"/>
    </xf>
    <xf numFmtId="166" fontId="5" fillId="0" borderId="71" xfId="0" applyNumberFormat="1" applyFont="1" applyFill="1" applyBorder="1" applyAlignment="1" applyProtection="1">
      <alignment horizontal="center" vertical="center"/>
    </xf>
    <xf numFmtId="166" fontId="5" fillId="0" borderId="67" xfId="0" applyNumberFormat="1" applyFont="1" applyFill="1" applyBorder="1" applyAlignment="1" applyProtection="1">
      <alignment horizontal="center" vertical="center"/>
    </xf>
    <xf numFmtId="166" fontId="5" fillId="0" borderId="105" xfId="0" applyNumberFormat="1" applyFont="1" applyFill="1" applyBorder="1" applyAlignment="1" applyProtection="1">
      <alignment horizontal="center" vertical="center"/>
    </xf>
    <xf numFmtId="166" fontId="5" fillId="0" borderId="72" xfId="0" applyNumberFormat="1" applyFont="1" applyFill="1" applyBorder="1" applyAlignment="1" applyProtection="1">
      <alignment horizontal="center" vertical="center"/>
    </xf>
    <xf numFmtId="0" fontId="19" fillId="0" borderId="44" xfId="0" applyFont="1" applyFill="1" applyBorder="1" applyAlignment="1" applyProtection="1">
      <alignment horizontal="left" vertical="center" wrapText="1"/>
    </xf>
    <xf numFmtId="0" fontId="19" fillId="0" borderId="47" xfId="0" applyFont="1" applyFill="1" applyBorder="1" applyAlignment="1" applyProtection="1">
      <alignment horizontal="left" vertical="center" wrapText="1"/>
    </xf>
    <xf numFmtId="176" fontId="21" fillId="5" borderId="29" xfId="2" applyNumberFormat="1" applyFont="1" applyFill="1" applyBorder="1" applyAlignment="1" applyProtection="1">
      <alignment horizontal="center" vertical="center"/>
      <protection locked="0"/>
    </xf>
    <xf numFmtId="176" fontId="21" fillId="5" borderId="30" xfId="2" applyNumberFormat="1" applyFont="1" applyFill="1" applyBorder="1" applyAlignment="1" applyProtection="1">
      <alignment horizontal="center" vertical="center"/>
      <protection locked="0"/>
    </xf>
    <xf numFmtId="176" fontId="21" fillId="5" borderId="31" xfId="2" applyNumberFormat="1" applyFont="1" applyFill="1" applyBorder="1" applyAlignment="1" applyProtection="1">
      <alignment horizontal="center" vertical="center"/>
      <protection locked="0"/>
    </xf>
    <xf numFmtId="0" fontId="16" fillId="2" borderId="17" xfId="0" applyFont="1" applyFill="1" applyBorder="1" applyAlignment="1" applyProtection="1">
      <alignment horizontal="right" vertical="center"/>
    </xf>
    <xf numFmtId="0" fontId="16" fillId="2" borderId="62" xfId="0" applyFont="1" applyFill="1" applyBorder="1" applyAlignment="1" applyProtection="1">
      <alignment horizontal="right" vertical="center"/>
    </xf>
    <xf numFmtId="176" fontId="21" fillId="5" borderId="51" xfId="2" applyNumberFormat="1" applyFont="1" applyFill="1" applyBorder="1" applyAlignment="1" applyProtection="1">
      <alignment horizontal="center" vertical="center"/>
      <protection locked="0"/>
    </xf>
    <xf numFmtId="44" fontId="18" fillId="0" borderId="8" xfId="50" applyFont="1" applyFill="1" applyBorder="1" applyAlignment="1" applyProtection="1">
      <alignment horizontal="center" vertical="center"/>
      <protection locked="0"/>
    </xf>
    <xf numFmtId="44" fontId="18" fillId="0" borderId="0" xfId="50" applyFont="1" applyFill="1" applyBorder="1" applyAlignment="1" applyProtection="1">
      <alignment horizontal="center" vertical="center"/>
      <protection locked="0"/>
    </xf>
    <xf numFmtId="44" fontId="18" fillId="0" borderId="9" xfId="50" applyFont="1" applyFill="1" applyBorder="1" applyAlignment="1" applyProtection="1">
      <alignment horizontal="center" vertical="center"/>
      <protection locked="0"/>
    </xf>
    <xf numFmtId="44" fontId="18" fillId="0" borderId="20" xfId="50" applyFont="1" applyFill="1" applyBorder="1" applyAlignment="1" applyProtection="1">
      <alignment horizontal="center" vertical="center"/>
      <protection locked="0"/>
    </xf>
    <xf numFmtId="44" fontId="18" fillId="0" borderId="21" xfId="50" applyFont="1" applyFill="1" applyBorder="1" applyAlignment="1" applyProtection="1">
      <alignment horizontal="center" vertical="center"/>
      <protection locked="0"/>
    </xf>
    <xf numFmtId="44" fontId="18" fillId="0" borderId="22" xfId="50" applyFont="1" applyFill="1" applyBorder="1" applyAlignment="1" applyProtection="1">
      <alignment horizontal="center" vertical="center"/>
      <protection locked="0"/>
    </xf>
    <xf numFmtId="166" fontId="5" fillId="0" borderId="8" xfId="0" applyNumberFormat="1" applyFont="1" applyFill="1" applyBorder="1" applyAlignment="1" applyProtection="1">
      <alignment horizontal="center" vertical="center"/>
    </xf>
    <xf numFmtId="166" fontId="5" fillId="0" borderId="9" xfId="0" applyNumberFormat="1" applyFont="1" applyFill="1" applyBorder="1" applyAlignment="1" applyProtection="1">
      <alignment horizontal="center" vertical="center"/>
    </xf>
    <xf numFmtId="166" fontId="5" fillId="0" borderId="20" xfId="0" applyNumberFormat="1" applyFont="1" applyFill="1" applyBorder="1" applyAlignment="1" applyProtection="1">
      <alignment horizontal="center" vertical="center"/>
    </xf>
    <xf numFmtId="166" fontId="5" fillId="0" borderId="22" xfId="0" applyNumberFormat="1" applyFont="1" applyFill="1" applyBorder="1" applyAlignment="1" applyProtection="1">
      <alignment horizontal="center" vertical="center"/>
    </xf>
    <xf numFmtId="0" fontId="24" fillId="0" borderId="6"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5" fillId="0" borderId="185" xfId="0" applyFont="1" applyFill="1" applyBorder="1" applyAlignment="1">
      <alignment horizontal="left" vertical="center" wrapText="1"/>
    </xf>
    <xf numFmtId="0" fontId="25" fillId="0" borderId="187" xfId="0" applyFont="1" applyFill="1" applyBorder="1" applyAlignment="1">
      <alignment horizontal="left" vertical="center" wrapText="1"/>
    </xf>
    <xf numFmtId="0" fontId="22" fillId="0" borderId="185" xfId="0" applyFont="1" applyBorder="1" applyAlignment="1">
      <alignment horizontal="center" vertical="center" wrapText="1"/>
    </xf>
    <xf numFmtId="0" fontId="22" fillId="0" borderId="187" xfId="0" applyFont="1" applyBorder="1" applyAlignment="1">
      <alignment horizontal="center" vertical="center" wrapText="1"/>
    </xf>
    <xf numFmtId="0" fontId="22" fillId="0" borderId="199" xfId="0" applyFont="1" applyBorder="1" applyAlignment="1">
      <alignment horizontal="center" vertical="center" wrapText="1"/>
    </xf>
    <xf numFmtId="0" fontId="24" fillId="0" borderId="1" xfId="0" applyFont="1" applyFill="1" applyBorder="1" applyAlignment="1">
      <alignment horizontal="left" vertical="center" wrapText="1"/>
    </xf>
    <xf numFmtId="0" fontId="25" fillId="0" borderId="199" xfId="0" applyFont="1" applyFill="1" applyBorder="1" applyAlignment="1">
      <alignment horizontal="left" vertical="center" wrapText="1"/>
    </xf>
    <xf numFmtId="0" fontId="16" fillId="2" borderId="15" xfId="0" applyFont="1" applyFill="1" applyBorder="1" applyAlignment="1" applyProtection="1">
      <alignment horizontal="center" vertical="center"/>
    </xf>
    <xf numFmtId="179" fontId="22" fillId="0" borderId="194" xfId="0" applyNumberFormat="1" applyFont="1" applyBorder="1" applyAlignment="1">
      <alignment horizontal="center" vertical="center" wrapText="1"/>
    </xf>
    <xf numFmtId="179" fontId="22" fillId="0" borderId="195" xfId="0" applyNumberFormat="1" applyFont="1" applyBorder="1" applyAlignment="1">
      <alignment horizontal="center" vertical="center" wrapText="1"/>
    </xf>
    <xf numFmtId="179" fontId="22" fillId="0" borderId="197" xfId="0" applyNumberFormat="1" applyFont="1" applyBorder="1" applyAlignment="1">
      <alignment horizontal="center" vertical="center" wrapText="1"/>
    </xf>
    <xf numFmtId="179" fontId="22" fillId="0" borderId="189" xfId="0" applyNumberFormat="1" applyFont="1" applyBorder="1" applyAlignment="1">
      <alignment horizontal="center" vertical="center" wrapText="1"/>
    </xf>
    <xf numFmtId="179" fontId="22" fillId="0" borderId="190" xfId="0" applyNumberFormat="1" applyFont="1" applyBorder="1" applyAlignment="1">
      <alignment horizontal="center" vertical="center" wrapText="1"/>
    </xf>
    <xf numFmtId="179" fontId="22" fillId="0" borderId="259" xfId="0" applyNumberFormat="1" applyFont="1" applyBorder="1" applyAlignment="1">
      <alignment horizontal="center" vertical="center" wrapText="1"/>
    </xf>
    <xf numFmtId="179" fontId="22" fillId="0" borderId="260" xfId="0" applyNumberFormat="1" applyFont="1" applyBorder="1" applyAlignment="1">
      <alignment horizontal="center" vertical="center" wrapText="1"/>
    </xf>
    <xf numFmtId="179" fontId="22" fillId="0" borderId="261" xfId="0" applyNumberFormat="1" applyFont="1" applyBorder="1" applyAlignment="1">
      <alignment horizontal="center" vertical="center" wrapText="1"/>
    </xf>
    <xf numFmtId="179" fontId="5" fillId="0" borderId="3" xfId="0" applyNumberFormat="1" applyFont="1" applyBorder="1" applyAlignment="1" applyProtection="1">
      <alignment vertical="center" wrapText="1"/>
    </xf>
    <xf numFmtId="179" fontId="5" fillId="0" borderId="0" xfId="0" applyNumberFormat="1" applyFont="1" applyBorder="1" applyAlignment="1" applyProtection="1">
      <alignment vertical="center" wrapText="1"/>
    </xf>
    <xf numFmtId="179" fontId="5" fillId="0" borderId="21" xfId="0" applyNumberFormat="1" applyFont="1" applyBorder="1" applyAlignment="1" applyProtection="1">
      <alignment vertical="center" wrapText="1"/>
    </xf>
    <xf numFmtId="179" fontId="5" fillId="0" borderId="186" xfId="0" applyNumberFormat="1" applyFont="1" applyBorder="1" applyAlignment="1" applyProtection="1">
      <alignment vertical="center" wrapText="1"/>
    </xf>
    <xf numFmtId="179" fontId="5" fillId="0" borderId="184" xfId="0" applyNumberFormat="1" applyFont="1" applyBorder="1" applyAlignment="1" applyProtection="1">
      <alignment vertical="center" wrapText="1"/>
    </xf>
    <xf numFmtId="179" fontId="5" fillId="0" borderId="193" xfId="0" applyNumberFormat="1" applyFont="1" applyBorder="1" applyAlignment="1" applyProtection="1">
      <alignment vertical="center" wrapText="1"/>
    </xf>
    <xf numFmtId="43" fontId="22" fillId="0" borderId="199" xfId="0" applyNumberFormat="1" applyFont="1" applyBorder="1" applyAlignment="1">
      <alignment horizontal="center" vertical="center" wrapText="1"/>
    </xf>
    <xf numFmtId="166" fontId="5" fillId="0" borderId="200" xfId="0" applyNumberFormat="1" applyFont="1" applyFill="1" applyBorder="1" applyAlignment="1" applyProtection="1">
      <alignment horizontal="center" vertical="center"/>
    </xf>
    <xf numFmtId="166" fontId="5" fillId="0" borderId="83" xfId="0" applyNumberFormat="1" applyFont="1" applyFill="1" applyBorder="1" applyAlignment="1" applyProtection="1">
      <alignment horizontal="center" vertical="center"/>
    </xf>
    <xf numFmtId="179" fontId="22" fillId="0" borderId="186" xfId="0" applyNumberFormat="1" applyFont="1" applyBorder="1" applyAlignment="1">
      <alignment horizontal="center" vertical="center" wrapText="1"/>
    </xf>
    <xf numFmtId="179" fontId="22" fillId="0" borderId="184" xfId="0" applyNumberFormat="1" applyFont="1" applyBorder="1" applyAlignment="1">
      <alignment horizontal="center" vertical="center" wrapText="1"/>
    </xf>
    <xf numFmtId="179" fontId="22" fillId="0" borderId="193" xfId="0" applyNumberFormat="1" applyFont="1" applyBorder="1" applyAlignment="1">
      <alignment horizontal="center" vertical="center" wrapText="1"/>
    </xf>
    <xf numFmtId="179" fontId="22" fillId="0" borderId="188" xfId="0" applyNumberFormat="1" applyFont="1" applyBorder="1" applyAlignment="1">
      <alignment horizontal="center" vertical="center" wrapText="1"/>
    </xf>
    <xf numFmtId="166" fontId="5" fillId="0" borderId="191" xfId="0" applyNumberFormat="1" applyFont="1" applyFill="1" applyBorder="1" applyAlignment="1" applyProtection="1">
      <alignment horizontal="center" vertical="center"/>
    </xf>
    <xf numFmtId="166" fontId="5" fillId="0" borderId="192" xfId="0" applyNumberFormat="1" applyFont="1" applyFill="1" applyBorder="1" applyAlignment="1" applyProtection="1">
      <alignment horizontal="center" vertical="center"/>
    </xf>
    <xf numFmtId="166" fontId="5" fillId="0" borderId="262" xfId="0" applyNumberFormat="1" applyFont="1" applyFill="1" applyBorder="1" applyAlignment="1" applyProtection="1">
      <alignment horizontal="center" vertical="center"/>
    </xf>
    <xf numFmtId="166" fontId="5" fillId="0" borderId="104" xfId="0" applyNumberFormat="1" applyFont="1" applyFill="1" applyBorder="1" applyAlignment="1" applyProtection="1">
      <alignment horizontal="center" vertical="center"/>
    </xf>
    <xf numFmtId="165" fontId="2" fillId="5" borderId="288" xfId="0" applyNumberFormat="1" applyFont="1" applyFill="1" applyBorder="1" applyAlignment="1" applyProtection="1">
      <alignment horizontal="center" vertical="center" wrapText="1"/>
      <protection locked="0"/>
    </xf>
    <xf numFmtId="165" fontId="2" fillId="5" borderId="106" xfId="0" applyNumberFormat="1" applyFont="1" applyFill="1" applyBorder="1" applyAlignment="1" applyProtection="1">
      <alignment horizontal="center" vertical="center" wrapText="1"/>
      <protection locked="0"/>
    </xf>
    <xf numFmtId="165" fontId="2" fillId="5" borderId="289" xfId="0" applyNumberFormat="1" applyFont="1" applyFill="1" applyBorder="1" applyAlignment="1" applyProtection="1">
      <alignment horizontal="center" vertical="center" wrapText="1"/>
      <protection locked="0"/>
    </xf>
    <xf numFmtId="0" fontId="10" fillId="2" borderId="180" xfId="0" applyFont="1" applyFill="1" applyBorder="1" applyAlignment="1" applyProtection="1">
      <alignment horizontal="center" vertical="center" wrapText="1"/>
    </xf>
    <xf numFmtId="0" fontId="10" fillId="2" borderId="294" xfId="0" applyFont="1" applyFill="1" applyBorder="1" applyAlignment="1" applyProtection="1">
      <alignment horizontal="center" vertical="center" wrapText="1"/>
    </xf>
    <xf numFmtId="0" fontId="10" fillId="2" borderId="181" xfId="0" applyFont="1" applyFill="1" applyBorder="1" applyAlignment="1" applyProtection="1">
      <alignment horizontal="center" vertical="center" wrapText="1"/>
    </xf>
    <xf numFmtId="43" fontId="10" fillId="2" borderId="156" xfId="1" applyFont="1" applyFill="1" applyBorder="1" applyAlignment="1" applyProtection="1">
      <alignment horizontal="center" vertical="center" wrapText="1"/>
    </xf>
    <xf numFmtId="43" fontId="10" fillId="2" borderId="18" xfId="1" applyFont="1" applyFill="1" applyBorder="1" applyAlignment="1" applyProtection="1">
      <alignment horizontal="center" vertical="center" wrapText="1"/>
    </xf>
    <xf numFmtId="43" fontId="10" fillId="2" borderId="158" xfId="1"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21" xfId="0" applyFont="1" applyFill="1" applyBorder="1" applyAlignment="1" applyProtection="1">
      <alignment horizontal="center" vertical="center" wrapText="1"/>
    </xf>
    <xf numFmtId="0" fontId="10" fillId="2" borderId="287"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196" xfId="0" applyFont="1" applyFill="1" applyBorder="1" applyAlignment="1" applyProtection="1">
      <alignment horizontal="center" vertical="center" wrapText="1"/>
    </xf>
    <xf numFmtId="165" fontId="10" fillId="2" borderId="6" xfId="0" applyNumberFormat="1" applyFont="1" applyFill="1" applyBorder="1" applyAlignment="1" applyProtection="1">
      <alignment horizontal="center" vertical="center" wrapText="1"/>
    </xf>
    <xf numFmtId="165" fontId="10" fillId="2" borderId="4" xfId="0" applyNumberFormat="1" applyFont="1" applyFill="1" applyBorder="1" applyAlignment="1" applyProtection="1">
      <alignment horizontal="center" vertical="center" wrapText="1"/>
    </xf>
    <xf numFmtId="165" fontId="2" fillId="5" borderId="156" xfId="0" applyNumberFormat="1" applyFont="1" applyFill="1" applyBorder="1" applyAlignment="1" applyProtection="1">
      <alignment horizontal="center" vertical="center" wrapText="1"/>
      <protection locked="0"/>
    </xf>
    <xf numFmtId="165" fontId="2" fillId="5" borderId="18" xfId="0" applyNumberFormat="1" applyFont="1" applyFill="1" applyBorder="1" applyAlignment="1" applyProtection="1">
      <alignment horizontal="center" vertical="center" wrapText="1"/>
      <protection locked="0"/>
    </xf>
    <xf numFmtId="165" fontId="2" fillId="5" borderId="158" xfId="0" applyNumberFormat="1" applyFont="1" applyFill="1" applyBorder="1" applyAlignment="1" applyProtection="1">
      <alignment horizontal="center" vertical="center" wrapText="1"/>
      <protection locked="0"/>
    </xf>
    <xf numFmtId="165" fontId="17" fillId="2" borderId="73" xfId="0" applyNumberFormat="1" applyFont="1" applyFill="1" applyBorder="1" applyAlignment="1" applyProtection="1">
      <alignment horizontal="center" vertical="center" wrapText="1"/>
    </xf>
    <xf numFmtId="165" fontId="17" fillId="2" borderId="10" xfId="0" applyNumberFormat="1" applyFont="1" applyFill="1" applyBorder="1" applyAlignment="1" applyProtection="1">
      <alignment horizontal="center" vertical="center" wrapText="1"/>
    </xf>
    <xf numFmtId="165" fontId="17" fillId="2" borderId="123" xfId="0" applyNumberFormat="1" applyFont="1" applyFill="1" applyBorder="1" applyAlignment="1" applyProtection="1">
      <alignment horizontal="center" vertical="center" wrapText="1"/>
    </xf>
    <xf numFmtId="179" fontId="18" fillId="3" borderId="2" xfId="1" applyNumberFormat="1" applyFont="1" applyFill="1" applyBorder="1" applyAlignment="1" applyProtection="1">
      <alignment horizontal="center" vertical="center"/>
      <protection locked="0"/>
    </xf>
    <xf numFmtId="179" fontId="18" fillId="3" borderId="3" xfId="1" applyNumberFormat="1" applyFont="1" applyFill="1" applyBorder="1" applyAlignment="1" applyProtection="1">
      <alignment horizontal="center" vertical="center"/>
      <protection locked="0"/>
    </xf>
    <xf numFmtId="179" fontId="18" fillId="3" borderId="167" xfId="1" applyNumberFormat="1" applyFont="1" applyFill="1" applyBorder="1" applyAlignment="1" applyProtection="1">
      <alignment horizontal="center" vertical="center"/>
      <protection locked="0"/>
    </xf>
    <xf numFmtId="179" fontId="18" fillId="3" borderId="8" xfId="1" applyNumberFormat="1" applyFont="1" applyFill="1" applyBorder="1" applyAlignment="1" applyProtection="1">
      <alignment horizontal="center" vertical="center"/>
      <protection locked="0"/>
    </xf>
    <xf numFmtId="179" fontId="18" fillId="3" borderId="0" xfId="1" applyNumberFormat="1" applyFont="1" applyFill="1" applyBorder="1" applyAlignment="1" applyProtection="1">
      <alignment horizontal="center" vertical="center"/>
      <protection locked="0"/>
    </xf>
    <xf numFmtId="179" fontId="18" fillId="3" borderId="9" xfId="1" applyNumberFormat="1" applyFont="1" applyFill="1" applyBorder="1" applyAlignment="1" applyProtection="1">
      <alignment horizontal="center" vertical="center"/>
      <protection locked="0"/>
    </xf>
    <xf numFmtId="179" fontId="18" fillId="3" borderId="20" xfId="1" applyNumberFormat="1" applyFont="1" applyFill="1" applyBorder="1" applyAlignment="1" applyProtection="1">
      <alignment horizontal="center" vertical="center"/>
      <protection locked="0"/>
    </xf>
    <xf numFmtId="179" fontId="18" fillId="3" borderId="21" xfId="1" applyNumberFormat="1" applyFont="1" applyFill="1" applyBorder="1" applyAlignment="1" applyProtection="1">
      <alignment horizontal="center" vertical="center"/>
      <protection locked="0"/>
    </xf>
    <xf numFmtId="179" fontId="18" fillId="3" borderId="22" xfId="1" applyNumberFormat="1" applyFont="1" applyFill="1" applyBorder="1" applyAlignment="1" applyProtection="1">
      <alignment horizontal="center" vertical="center"/>
      <protection locked="0"/>
    </xf>
    <xf numFmtId="43" fontId="5" fillId="3" borderId="2" xfId="1" applyFont="1" applyFill="1" applyBorder="1" applyAlignment="1" applyProtection="1">
      <alignment horizontal="center" vertical="center"/>
    </xf>
    <xf numFmtId="43" fontId="5" fillId="3" borderId="3" xfId="1" applyFont="1" applyFill="1" applyBorder="1" applyAlignment="1" applyProtection="1">
      <alignment horizontal="center" vertical="center"/>
    </xf>
    <xf numFmtId="43" fontId="5" fillId="3" borderId="167" xfId="1" applyFont="1" applyFill="1" applyBorder="1" applyAlignment="1" applyProtection="1">
      <alignment horizontal="center" vertical="center"/>
    </xf>
    <xf numFmtId="43" fontId="5" fillId="3" borderId="8" xfId="1" applyFont="1" applyFill="1" applyBorder="1" applyAlignment="1" applyProtection="1">
      <alignment horizontal="center" vertical="center"/>
    </xf>
    <xf numFmtId="43" fontId="5" fillId="3" borderId="0" xfId="1" applyFont="1" applyFill="1" applyBorder="1" applyAlignment="1" applyProtection="1">
      <alignment horizontal="center" vertical="center"/>
    </xf>
    <xf numFmtId="43" fontId="5" fillId="3" borderId="9" xfId="1" applyFont="1" applyFill="1" applyBorder="1" applyAlignment="1" applyProtection="1">
      <alignment horizontal="center" vertical="center"/>
    </xf>
    <xf numFmtId="43" fontId="5" fillId="3" borderId="20" xfId="1" applyFont="1" applyFill="1" applyBorder="1" applyAlignment="1" applyProtection="1">
      <alignment horizontal="center" vertical="center"/>
    </xf>
    <xf numFmtId="43" fontId="5" fillId="3" borderId="21" xfId="1" applyFont="1" applyFill="1" applyBorder="1" applyAlignment="1" applyProtection="1">
      <alignment horizontal="center" vertical="center"/>
    </xf>
    <xf numFmtId="43" fontId="5" fillId="3" borderId="22" xfId="1" applyFont="1" applyFill="1" applyBorder="1" applyAlignment="1" applyProtection="1">
      <alignment horizontal="center" vertical="center"/>
    </xf>
    <xf numFmtId="43" fontId="5" fillId="0" borderId="2" xfId="1" applyFont="1" applyFill="1" applyBorder="1" applyAlignment="1" applyProtection="1">
      <alignment horizontal="center" vertical="center"/>
    </xf>
    <xf numFmtId="43" fontId="5" fillId="0" borderId="167" xfId="1" applyFont="1" applyFill="1" applyBorder="1" applyAlignment="1" applyProtection="1">
      <alignment horizontal="center" vertical="center"/>
    </xf>
    <xf numFmtId="43" fontId="5" fillId="0" borderId="8" xfId="1" applyFont="1" applyFill="1" applyBorder="1" applyAlignment="1" applyProtection="1">
      <alignment horizontal="center" vertical="center"/>
    </xf>
    <xf numFmtId="43" fontId="5" fillId="0" borderId="9" xfId="1" applyFont="1" applyFill="1" applyBorder="1" applyAlignment="1" applyProtection="1">
      <alignment horizontal="center" vertical="center"/>
    </xf>
    <xf numFmtId="43" fontId="5" fillId="0" borderId="20" xfId="1" applyFont="1" applyFill="1" applyBorder="1" applyAlignment="1" applyProtection="1">
      <alignment horizontal="center" vertical="center"/>
    </xf>
    <xf numFmtId="43" fontId="5" fillId="0" borderId="22" xfId="1" applyFont="1" applyFill="1" applyBorder="1" applyAlignment="1" applyProtection="1">
      <alignment horizontal="center" vertical="center"/>
    </xf>
    <xf numFmtId="0" fontId="0" fillId="2" borderId="15" xfId="0" applyFill="1" applyBorder="1" applyAlignment="1" applyProtection="1">
      <alignment horizontal="center"/>
    </xf>
    <xf numFmtId="0" fontId="0" fillId="2" borderId="17" xfId="0" applyFill="1" applyBorder="1" applyAlignment="1" applyProtection="1">
      <alignment horizontal="center"/>
    </xf>
    <xf numFmtId="0" fontId="34" fillId="6" borderId="2" xfId="0" applyFont="1" applyFill="1" applyBorder="1" applyAlignment="1" applyProtection="1">
      <alignment horizontal="left" vertical="center"/>
    </xf>
    <xf numFmtId="0" fontId="34" fillId="6" borderId="3" xfId="0" applyFont="1" applyFill="1" applyBorder="1" applyAlignment="1" applyProtection="1">
      <alignment horizontal="left" vertical="center"/>
    </xf>
    <xf numFmtId="0" fontId="34" fillId="6" borderId="20" xfId="0" applyFont="1" applyFill="1" applyBorder="1" applyAlignment="1" applyProtection="1">
      <alignment horizontal="left" vertical="center"/>
    </xf>
    <xf numFmtId="0" fontId="34" fillId="6" borderId="21" xfId="0" applyFont="1" applyFill="1" applyBorder="1" applyAlignment="1" applyProtection="1">
      <alignment horizontal="left" vertical="center"/>
    </xf>
    <xf numFmtId="0" fontId="20" fillId="0" borderId="222" xfId="0" applyFont="1" applyFill="1" applyBorder="1" applyAlignment="1" applyProtection="1">
      <alignment horizontal="right" vertical="center"/>
    </xf>
    <xf numFmtId="0" fontId="20" fillId="0" borderId="223" xfId="0" applyFont="1" applyFill="1" applyBorder="1" applyAlignment="1" applyProtection="1">
      <alignment horizontal="right" vertical="center"/>
    </xf>
    <xf numFmtId="0" fontId="19" fillId="0" borderId="218" xfId="0" applyFont="1" applyBorder="1" applyAlignment="1" applyProtection="1">
      <alignment horizontal="right" vertical="center"/>
    </xf>
    <xf numFmtId="0" fontId="19" fillId="0" borderId="182" xfId="0" applyFont="1" applyBorder="1" applyAlignment="1" applyProtection="1">
      <alignment horizontal="right" vertical="center"/>
    </xf>
    <xf numFmtId="0" fontId="19" fillId="0" borderId="65" xfId="0" applyFont="1" applyBorder="1" applyAlignment="1" applyProtection="1">
      <alignment horizontal="right" vertical="center" wrapText="1"/>
    </xf>
    <xf numFmtId="0" fontId="19" fillId="0" borderId="70" xfId="0" applyFont="1" applyBorder="1" applyAlignment="1" applyProtection="1">
      <alignment horizontal="right" vertical="center" wrapText="1"/>
    </xf>
    <xf numFmtId="0" fontId="28" fillId="7" borderId="15" xfId="0" applyFont="1" applyFill="1" applyBorder="1" applyAlignment="1" applyProtection="1">
      <alignment horizontal="left" vertical="center"/>
    </xf>
    <xf numFmtId="0" fontId="28" fillId="7" borderId="16" xfId="0" applyFont="1" applyFill="1" applyBorder="1" applyAlignment="1" applyProtection="1">
      <alignment horizontal="left" vertical="center"/>
    </xf>
    <xf numFmtId="0" fontId="28" fillId="7" borderId="17" xfId="0" applyFont="1" applyFill="1" applyBorder="1" applyAlignment="1" applyProtection="1">
      <alignment horizontal="left" vertical="center"/>
    </xf>
    <xf numFmtId="0" fontId="19" fillId="0" borderId="65" xfId="0" applyFont="1" applyBorder="1" applyAlignment="1" applyProtection="1">
      <alignment horizontal="right" vertical="center"/>
    </xf>
    <xf numFmtId="0" fontId="19" fillId="0" borderId="68" xfId="0" applyFont="1" applyBorder="1" applyAlignment="1" applyProtection="1">
      <alignment horizontal="right" vertical="center"/>
    </xf>
    <xf numFmtId="0" fontId="19" fillId="0" borderId="70" xfId="0" applyFont="1" applyBorder="1" applyAlignment="1" applyProtection="1">
      <alignment horizontal="right" vertical="center"/>
    </xf>
    <xf numFmtId="0" fontId="19" fillId="0" borderId="68" xfId="0" applyFont="1" applyBorder="1" applyAlignment="1" applyProtection="1">
      <alignment horizontal="right" vertical="center" wrapText="1"/>
    </xf>
    <xf numFmtId="44" fontId="21" fillId="0" borderId="1" xfId="50" applyFont="1" applyFill="1" applyBorder="1" applyAlignment="1" applyProtection="1">
      <alignment horizontal="center" vertical="center"/>
      <protection locked="0"/>
    </xf>
    <xf numFmtId="44" fontId="21" fillId="0" borderId="6" xfId="50" applyFont="1" applyFill="1" applyBorder="1" applyAlignment="1" applyProtection="1">
      <alignment horizontal="center" vertical="center"/>
      <protection locked="0"/>
    </xf>
    <xf numFmtId="44" fontId="21" fillId="0" borderId="4" xfId="50" applyFont="1" applyFill="1" applyBorder="1" applyAlignment="1" applyProtection="1">
      <alignment horizontal="center" vertical="center"/>
      <protection locked="0"/>
    </xf>
    <xf numFmtId="0" fontId="28" fillId="8" borderId="15" xfId="0" applyFont="1" applyFill="1" applyBorder="1" applyAlignment="1" applyProtection="1">
      <alignment horizontal="left" vertical="center"/>
    </xf>
    <xf numFmtId="0" fontId="28" fillId="8" borderId="16" xfId="0" applyFont="1" applyFill="1" applyBorder="1" applyAlignment="1" applyProtection="1">
      <alignment horizontal="left" vertical="center"/>
    </xf>
    <xf numFmtId="0" fontId="28" fillId="8" borderId="17" xfId="0" applyFont="1" applyFill="1" applyBorder="1" applyAlignment="1" applyProtection="1">
      <alignment horizontal="left" vertical="center"/>
    </xf>
    <xf numFmtId="44" fontId="21" fillId="5" borderId="29" xfId="50" applyFont="1" applyFill="1" applyBorder="1" applyAlignment="1" applyProtection="1">
      <alignment horizontal="center" vertical="center"/>
      <protection locked="0"/>
    </xf>
    <xf numFmtId="44" fontId="21" fillId="5" borderId="30" xfId="50" applyFont="1" applyFill="1" applyBorder="1" applyAlignment="1" applyProtection="1">
      <alignment horizontal="center" vertical="center"/>
      <protection locked="0"/>
    </xf>
    <xf numFmtId="44" fontId="21" fillId="5" borderId="31" xfId="50" applyFont="1" applyFill="1" applyBorder="1" applyAlignment="1" applyProtection="1">
      <alignment horizontal="center" vertical="center"/>
      <protection locked="0"/>
    </xf>
    <xf numFmtId="44" fontId="21" fillId="5" borderId="1" xfId="50" applyFont="1" applyFill="1" applyBorder="1" applyAlignment="1" applyProtection="1">
      <alignment horizontal="center" vertical="center"/>
      <protection locked="0"/>
    </xf>
    <xf numFmtId="44" fontId="21" fillId="5" borderId="6" xfId="50" applyFont="1" applyFill="1" applyBorder="1" applyAlignment="1" applyProtection="1">
      <alignment horizontal="center" vertical="center"/>
      <protection locked="0"/>
    </xf>
    <xf numFmtId="44" fontId="21" fillId="5" borderId="4" xfId="50" applyFont="1" applyFill="1" applyBorder="1" applyAlignment="1" applyProtection="1">
      <alignment horizontal="center" vertical="center"/>
      <protection locked="0"/>
    </xf>
    <xf numFmtId="44" fontId="21" fillId="3" borderId="1" xfId="50" applyFont="1" applyFill="1" applyBorder="1" applyAlignment="1" applyProtection="1">
      <alignment horizontal="center" vertical="center"/>
      <protection locked="0"/>
    </xf>
    <xf numFmtId="44" fontId="21" fillId="3" borderId="6" xfId="50" applyFont="1" applyFill="1" applyBorder="1" applyAlignment="1" applyProtection="1">
      <alignment horizontal="center" vertical="center"/>
      <protection locked="0"/>
    </xf>
    <xf numFmtId="44" fontId="21" fillId="3" borderId="4" xfId="50" applyFont="1" applyFill="1" applyBorder="1" applyAlignment="1" applyProtection="1">
      <alignment horizontal="center" vertical="center"/>
      <protection locked="0"/>
    </xf>
  </cellXfs>
  <cellStyles count="51">
    <cellStyle name="Collegamento ipertestuale 2" xfId="11"/>
    <cellStyle name="Euro" xfId="3"/>
    <cellStyle name="Euro 2" xfId="9"/>
    <cellStyle name="Euro 3" xfId="12"/>
    <cellStyle name="Euro 4" xfId="13"/>
    <cellStyle name="Euro 4 2" xfId="14"/>
    <cellStyle name="Euro 5" xfId="15"/>
    <cellStyle name="Excel Built-in Normal" xfId="4"/>
    <cellStyle name="Migliaia" xfId="1" builtinId="3"/>
    <cellStyle name="Migliaia (0)_analisi economica pulizie didattica  lotti defin " xfId="16"/>
    <cellStyle name="Migliaia 2" xfId="5"/>
    <cellStyle name="Migliaia 2 2" xfId="17"/>
    <cellStyle name="Migliaia 3" xfId="18"/>
    <cellStyle name="Migliaia 4" xfId="19"/>
    <cellStyle name="Migliaia 4 2" xfId="20"/>
    <cellStyle name="Migliaia 5" xfId="21"/>
    <cellStyle name="Migliaia 6" xfId="22"/>
    <cellStyle name="Normale" xfId="0" builtinId="0"/>
    <cellStyle name="Normale 10" xfId="23"/>
    <cellStyle name="Normale 11" xfId="24"/>
    <cellStyle name="Normale 12" xfId="25"/>
    <cellStyle name="Normale 13" xfId="26"/>
    <cellStyle name="Normale 2" xfId="6"/>
    <cellStyle name="Normale 2 2" xfId="7"/>
    <cellStyle name="Normale 2 3" xfId="27"/>
    <cellStyle name="Normale 3" xfId="28"/>
    <cellStyle name="Normale 4" xfId="29"/>
    <cellStyle name="Normale 5" xfId="30"/>
    <cellStyle name="Normale 6" xfId="31"/>
    <cellStyle name="Normale 6 2" xfId="32"/>
    <cellStyle name="Normale 6 3" xfId="33"/>
    <cellStyle name="Normale 7" xfId="34"/>
    <cellStyle name="Normale 8" xfId="35"/>
    <cellStyle name="Normale 9" xfId="36"/>
    <cellStyle name="Percentuale" xfId="2" builtinId="5"/>
    <cellStyle name="Percentuale 2" xfId="10"/>
    <cellStyle name="Percentuale 2 2" xfId="37"/>
    <cellStyle name="Percentuale 3" xfId="38"/>
    <cellStyle name="Percentuale 4" xfId="39"/>
    <cellStyle name="Percentuale 4 2" xfId="40"/>
    <cellStyle name="Percentuale 5" xfId="41"/>
    <cellStyle name="T_fiancata" xfId="8"/>
    <cellStyle name="Valuta" xfId="50" builtinId="4"/>
    <cellStyle name="Valuta (0)_analisi economica pulizie didattica  lotti defin " xfId="42"/>
    <cellStyle name="Valuta 2" xfId="43"/>
    <cellStyle name="Valuta 2 2" xfId="44"/>
    <cellStyle name="Valuta 3" xfId="45"/>
    <cellStyle name="Valuta 4" xfId="46"/>
    <cellStyle name="Valuta 5" xfId="47"/>
    <cellStyle name="Valuta 6" xfId="48"/>
    <cellStyle name="Virgola 2"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0</xdr:rowOff>
    </xdr:from>
    <xdr:to>
      <xdr:col>11</xdr:col>
      <xdr:colOff>314325</xdr:colOff>
      <xdr:row>14</xdr:row>
      <xdr:rowOff>66675</xdr:rowOff>
    </xdr:to>
    <xdr:sp macro="" textlink="">
      <xdr:nvSpPr>
        <xdr:cNvPr id="2" name="CasellaDiTesto 1">
          <a:extLst>
            <a:ext uri="{FF2B5EF4-FFF2-40B4-BE49-F238E27FC236}">
              <a16:creationId xmlns:a16="http://schemas.microsoft.com/office/drawing/2014/main" id="{00000000-0008-0000-0100-000002000000}"/>
            </a:ext>
          </a:extLst>
        </xdr:cNvPr>
        <xdr:cNvSpPr txBox="1"/>
      </xdr:nvSpPr>
      <xdr:spPr>
        <a:xfrm>
          <a:off x="1219200" y="1143000"/>
          <a:ext cx="5800725" cy="15906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400" b="1" i="1"/>
            <a:t>Gara a procedura aperta per l’affidamento di un Accordo Quadro ai sensi dell’art. 54 comma 4 lettera a) del D.lgs. 50/2016 avente ad oggetto i servizi di Facility</a:t>
          </a:r>
          <a:r>
            <a:rPr lang="it-IT" sz="1400" b="1" i="1" baseline="0"/>
            <a:t> Management</a:t>
          </a:r>
          <a:r>
            <a:rPr lang="it-IT" sz="1400" b="1" i="1"/>
            <a:t> Grandi Immobili</a:t>
          </a:r>
          <a:r>
            <a:rPr lang="it-IT" sz="1400" b="1" i="1" baseline="0"/>
            <a:t> </a:t>
          </a:r>
          <a:r>
            <a:rPr lang="it-IT" sz="1400" b="1" i="1"/>
            <a:t>– Edizione 1 – ID 2077</a:t>
          </a:r>
        </a:p>
        <a:p>
          <a:endParaRPr lang="it-IT" sz="1400" b="1" i="1">
            <a:solidFill>
              <a:srgbClr val="FF0000"/>
            </a:solidFill>
          </a:endParaRPr>
        </a:p>
        <a:p>
          <a:r>
            <a:rPr lang="it-IT" sz="1400" b="1" i="1">
              <a:solidFill>
                <a:sysClr val="windowText" lastClr="000000"/>
              </a:solidFill>
            </a:rPr>
            <a:t>Allegato 13 al Capitolato d'Oneri - Schema di Anomalia - NEW - NEW</a:t>
          </a:r>
        </a:p>
      </xdr:txBody>
    </xdr:sp>
    <xdr:clientData/>
  </xdr:twoCellAnchor>
  <xdr:twoCellAnchor editAs="oneCell">
    <xdr:from>
      <xdr:col>2</xdr:col>
      <xdr:colOff>19050</xdr:colOff>
      <xdr:row>2</xdr:row>
      <xdr:rowOff>161925</xdr:rowOff>
    </xdr:from>
    <xdr:to>
      <xdr:col>4</xdr:col>
      <xdr:colOff>361950</xdr:colOff>
      <xdr:row>4</xdr:row>
      <xdr:rowOff>180975</xdr:rowOff>
    </xdr:to>
    <xdr:pic>
      <xdr:nvPicPr>
        <xdr:cNvPr id="3" name="Immagine 2" descr="Consip bandiera grey1 x doc">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753" t="63158" r="9404"/>
        <a:stretch/>
      </xdr:blipFill>
      <xdr:spPr bwMode="auto">
        <a:xfrm>
          <a:off x="1238250" y="542925"/>
          <a:ext cx="1562100" cy="400050"/>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ssandro.grilli/Desktop/Pubblicazioni/Consip/AQ%20PULIZIA/documentazione%20di%20gara/documentazione%20di%20gara%20LAST/PUBBLICAZIONE%2014_03_2019/FINALE/Consip/INIZIATIVE%20AREA%20SERVIZI%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Convenzione"/>
      <sheetName val="Report Atti Aggiuntivi"/>
      <sheetName val="Foglio1"/>
      <sheetName val="Anagrafica"/>
      <sheetName val="Legenda"/>
    </sheetNames>
    <sheetDataSet>
      <sheetData sheetId="0"/>
      <sheetData sheetId="1"/>
      <sheetData sheetId="2">
        <row r="1">
          <cell r="D1" t="str">
            <v>MIUR</v>
          </cell>
        </row>
        <row r="2">
          <cell r="D2" t="str">
            <v>COMUNE</v>
          </cell>
        </row>
        <row r="3">
          <cell r="D3" t="str">
            <v>PROVINCIA</v>
          </cell>
        </row>
        <row r="4">
          <cell r="D4" t="str">
            <v>ALTRO</v>
          </cell>
        </row>
      </sheetData>
      <sheetData sheetId="3"/>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E49"/>
  <sheetViews>
    <sheetView zoomScale="120" zoomScaleNormal="120" workbookViewId="0">
      <selection activeCell="B5" sqref="B5"/>
    </sheetView>
  </sheetViews>
  <sheetFormatPr defaultColWidth="9.1796875" defaultRowHeight="10.5" x14ac:dyDescent="0.25"/>
  <cols>
    <col min="1" max="1" width="10.54296875" style="1" customWidth="1"/>
    <col min="2" max="2" width="17.81640625" style="1" customWidth="1"/>
    <col min="3" max="3" width="16.1796875" style="1" customWidth="1"/>
    <col min="4" max="16384" width="9.1796875" style="1"/>
  </cols>
  <sheetData>
    <row r="1" spans="1:5" ht="21" x14ac:dyDescent="0.25">
      <c r="A1" s="9" t="s">
        <v>31</v>
      </c>
      <c r="B1" s="9" t="s">
        <v>151</v>
      </c>
      <c r="C1" s="9" t="s">
        <v>30</v>
      </c>
      <c r="D1" s="4"/>
    </row>
    <row r="2" spans="1:5" x14ac:dyDescent="0.25">
      <c r="A2" s="10" t="s">
        <v>3</v>
      </c>
      <c r="B2" s="10">
        <v>253</v>
      </c>
      <c r="C2" s="26">
        <v>21.083333333333332</v>
      </c>
      <c r="D2" s="4"/>
      <c r="E2" s="8"/>
    </row>
    <row r="3" spans="1:5" x14ac:dyDescent="0.25">
      <c r="A3" s="10" t="s">
        <v>2</v>
      </c>
      <c r="B3" s="10">
        <v>506</v>
      </c>
      <c r="C3" s="26">
        <v>42.166666666666664</v>
      </c>
      <c r="D3" s="4"/>
      <c r="E3" s="8"/>
    </row>
    <row r="4" spans="1:5" x14ac:dyDescent="0.25">
      <c r="A4" s="10" t="s">
        <v>28</v>
      </c>
      <c r="B4" s="10">
        <v>759</v>
      </c>
      <c r="C4" s="26">
        <v>63.25</v>
      </c>
      <c r="D4" s="4"/>
      <c r="E4" s="8"/>
    </row>
    <row r="5" spans="1:5" x14ac:dyDescent="0.25">
      <c r="A5" s="10" t="s">
        <v>8</v>
      </c>
      <c r="B5" s="10">
        <v>12</v>
      </c>
      <c r="C5" s="26">
        <v>1</v>
      </c>
      <c r="D5" s="4"/>
    </row>
    <row r="6" spans="1:5" x14ac:dyDescent="0.25">
      <c r="A6" s="10" t="s">
        <v>11</v>
      </c>
      <c r="B6" s="10">
        <v>4</v>
      </c>
      <c r="C6" s="26">
        <v>0.33333333333333331</v>
      </c>
      <c r="D6" s="4"/>
    </row>
    <row r="7" spans="1:5" x14ac:dyDescent="0.25">
      <c r="A7" s="10" t="s">
        <v>22</v>
      </c>
      <c r="B7" s="10">
        <v>52</v>
      </c>
      <c r="C7" s="26">
        <v>4.333333333333333</v>
      </c>
      <c r="D7" s="4"/>
    </row>
    <row r="8" spans="1:5" x14ac:dyDescent="0.25">
      <c r="A8" s="10" t="s">
        <v>29</v>
      </c>
      <c r="B8" s="10">
        <v>104</v>
      </c>
      <c r="C8" s="26">
        <v>8.6666666666666661</v>
      </c>
      <c r="D8" s="4"/>
    </row>
    <row r="9" spans="1:5" x14ac:dyDescent="0.25">
      <c r="A9" s="10" t="s">
        <v>16</v>
      </c>
      <c r="B9" s="10">
        <v>156</v>
      </c>
      <c r="C9" s="26">
        <v>13</v>
      </c>
      <c r="D9" s="4"/>
    </row>
    <row r="10" spans="1:5" x14ac:dyDescent="0.25">
      <c r="A10" s="10" t="s">
        <v>17</v>
      </c>
      <c r="B10" s="10">
        <v>24</v>
      </c>
      <c r="C10" s="26">
        <v>2</v>
      </c>
      <c r="D10" s="4"/>
    </row>
    <row r="11" spans="1:5" x14ac:dyDescent="0.25">
      <c r="A11" s="10" t="s">
        <v>25</v>
      </c>
      <c r="B11" s="10">
        <v>2</v>
      </c>
      <c r="C11" s="26">
        <v>0.16666666666666666</v>
      </c>
      <c r="D11" s="4"/>
    </row>
    <row r="12" spans="1:5" x14ac:dyDescent="0.25">
      <c r="A12" s="10" t="s">
        <v>2</v>
      </c>
      <c r="B12" s="10">
        <v>506</v>
      </c>
      <c r="C12" s="26">
        <v>42.166666666666664</v>
      </c>
      <c r="D12" s="4"/>
    </row>
    <row r="13" spans="1:5" x14ac:dyDescent="0.25">
      <c r="A13" s="10" t="s">
        <v>23</v>
      </c>
      <c r="B13" s="10">
        <v>6</v>
      </c>
      <c r="C13" s="26">
        <v>0.5</v>
      </c>
      <c r="D13" s="4"/>
    </row>
    <row r="14" spans="1:5" x14ac:dyDescent="0.25">
      <c r="A14" s="10" t="s">
        <v>24</v>
      </c>
      <c r="B14" s="10">
        <v>1</v>
      </c>
      <c r="C14" s="26">
        <v>8.3333333333333329E-2</v>
      </c>
      <c r="D14" s="4"/>
    </row>
    <row r="15" spans="1:5" x14ac:dyDescent="0.25">
      <c r="A15" s="10" t="s">
        <v>203</v>
      </c>
      <c r="B15" s="10">
        <v>8</v>
      </c>
      <c r="C15" s="26">
        <v>0.66666666666666663</v>
      </c>
      <c r="D15" s="4"/>
    </row>
    <row r="16" spans="1:5" x14ac:dyDescent="0.25">
      <c r="A16" s="3"/>
      <c r="B16" s="3"/>
      <c r="C16" s="3"/>
    </row>
    <row r="17" spans="1:2" x14ac:dyDescent="0.25">
      <c r="A17" s="11"/>
    </row>
    <row r="18" spans="1:2" x14ac:dyDescent="0.25">
      <c r="A18" s="9" t="s">
        <v>150</v>
      </c>
      <c r="B18" s="4"/>
    </row>
    <row r="19" spans="1:2" x14ac:dyDescent="0.25">
      <c r="A19" s="10">
        <v>1</v>
      </c>
      <c r="B19" s="4"/>
    </row>
    <row r="20" spans="1:2" x14ac:dyDescent="0.25">
      <c r="A20" s="10">
        <v>2</v>
      </c>
      <c r="B20" s="4"/>
    </row>
    <row r="21" spans="1:2" x14ac:dyDescent="0.25">
      <c r="A21" s="10">
        <v>3</v>
      </c>
      <c r="B21" s="4"/>
    </row>
    <row r="22" spans="1:2" x14ac:dyDescent="0.25">
      <c r="A22" s="10">
        <v>4</v>
      </c>
      <c r="B22" s="4"/>
    </row>
    <row r="23" spans="1:2" x14ac:dyDescent="0.25">
      <c r="A23" s="10">
        <v>5</v>
      </c>
      <c r="B23" s="4"/>
    </row>
    <row r="24" spans="1:2" x14ac:dyDescent="0.25">
      <c r="A24" s="10">
        <v>6</v>
      </c>
      <c r="B24" s="4"/>
    </row>
    <row r="25" spans="1:2" x14ac:dyDescent="0.25">
      <c r="A25" s="10">
        <v>7</v>
      </c>
      <c r="B25" s="4"/>
    </row>
    <row r="26" spans="1:2" x14ac:dyDescent="0.25">
      <c r="A26" s="10">
        <v>8</v>
      </c>
      <c r="B26" s="4"/>
    </row>
    <row r="27" spans="1:2" x14ac:dyDescent="0.25">
      <c r="A27" s="10">
        <v>9</v>
      </c>
      <c r="B27" s="4"/>
    </row>
    <row r="28" spans="1:2" x14ac:dyDescent="0.25">
      <c r="A28" s="10">
        <v>10</v>
      </c>
      <c r="B28" s="4"/>
    </row>
    <row r="29" spans="1:2" x14ac:dyDescent="0.25">
      <c r="A29" s="10">
        <v>11</v>
      </c>
      <c r="B29" s="4"/>
    </row>
    <row r="30" spans="1:2" x14ac:dyDescent="0.25">
      <c r="A30" s="10">
        <v>12</v>
      </c>
      <c r="B30" s="4"/>
    </row>
    <row r="31" spans="1:2" x14ac:dyDescent="0.25">
      <c r="A31" s="10">
        <v>13</v>
      </c>
      <c r="B31" s="4"/>
    </row>
    <row r="32" spans="1:2" x14ac:dyDescent="0.25">
      <c r="A32" s="10">
        <v>14</v>
      </c>
      <c r="B32" s="4"/>
    </row>
    <row r="33" spans="1:2" x14ac:dyDescent="0.25">
      <c r="A33" s="10">
        <v>15</v>
      </c>
      <c r="B33" s="4"/>
    </row>
    <row r="34" spans="1:2" x14ac:dyDescent="0.25">
      <c r="A34" s="10">
        <v>16</v>
      </c>
      <c r="B34" s="4"/>
    </row>
    <row r="35" spans="1:2" x14ac:dyDescent="0.25">
      <c r="A35" s="10">
        <v>17</v>
      </c>
      <c r="B35" s="4"/>
    </row>
    <row r="36" spans="1:2" x14ac:dyDescent="0.25">
      <c r="A36" s="10">
        <v>18</v>
      </c>
      <c r="B36" s="4"/>
    </row>
    <row r="37" spans="1:2" x14ac:dyDescent="0.25">
      <c r="A37" s="10">
        <v>19</v>
      </c>
      <c r="B37" s="4"/>
    </row>
    <row r="38" spans="1:2" x14ac:dyDescent="0.25">
      <c r="A38" s="10">
        <v>20</v>
      </c>
      <c r="B38" s="4"/>
    </row>
    <row r="39" spans="1:2" x14ac:dyDescent="0.25">
      <c r="A39" s="10">
        <v>21</v>
      </c>
      <c r="B39" s="4"/>
    </row>
    <row r="40" spans="1:2" x14ac:dyDescent="0.25">
      <c r="A40" s="10">
        <v>22</v>
      </c>
      <c r="B40" s="4"/>
    </row>
    <row r="41" spans="1:2" x14ac:dyDescent="0.25">
      <c r="A41" s="10">
        <v>23</v>
      </c>
      <c r="B41" s="4"/>
    </row>
    <row r="42" spans="1:2" x14ac:dyDescent="0.25">
      <c r="A42" s="10">
        <v>24</v>
      </c>
      <c r="B42" s="4"/>
    </row>
    <row r="43" spans="1:2" x14ac:dyDescent="0.25">
      <c r="B43" s="4"/>
    </row>
    <row r="44" spans="1:2" x14ac:dyDescent="0.25">
      <c r="B44" s="4"/>
    </row>
    <row r="45" spans="1:2" x14ac:dyDescent="0.25">
      <c r="B45" s="4"/>
    </row>
    <row r="46" spans="1:2" x14ac:dyDescent="0.25">
      <c r="B46" s="4"/>
    </row>
    <row r="47" spans="1:2" x14ac:dyDescent="0.25">
      <c r="B47" s="4"/>
    </row>
    <row r="48" spans="1:2" x14ac:dyDescent="0.25">
      <c r="B48" s="4"/>
    </row>
    <row r="49" spans="2:2" x14ac:dyDescent="0.25">
      <c r="B49" s="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BA115"/>
  <sheetViews>
    <sheetView zoomScaleNormal="100" workbookViewId="0">
      <selection activeCell="U8" sqref="U8"/>
    </sheetView>
  </sheetViews>
  <sheetFormatPr defaultColWidth="9.1796875" defaultRowHeight="10.5" x14ac:dyDescent="0.25"/>
  <cols>
    <col min="1" max="1" width="1.81640625" style="600" customWidth="1"/>
    <col min="2" max="2" width="10.54296875" style="600" customWidth="1"/>
    <col min="3" max="3" width="16.7265625" style="600" customWidth="1"/>
    <col min="4" max="4" width="10.453125" style="600" bestFit="1" customWidth="1"/>
    <col min="5" max="5" width="10.1796875" style="600" bestFit="1" customWidth="1"/>
    <col min="6" max="6" width="19.81640625" style="600" customWidth="1"/>
    <col min="7" max="7" width="7.453125" style="600" bestFit="1" customWidth="1"/>
    <col min="8" max="8" width="16.26953125" style="600" customWidth="1"/>
    <col min="9" max="9" width="20.26953125" style="600" bestFit="1" customWidth="1"/>
    <col min="10" max="10" width="18.7265625" style="600" customWidth="1"/>
    <col min="11" max="11" width="10.26953125" style="600" bestFit="1" customWidth="1"/>
    <col min="12" max="12" width="13.54296875" style="600" bestFit="1" customWidth="1"/>
    <col min="13" max="15" width="11.1796875" style="600" customWidth="1"/>
    <col min="16" max="16" width="16.1796875" style="600" customWidth="1"/>
    <col min="17" max="17" width="11.7265625" style="600" customWidth="1"/>
    <col min="18" max="18" width="12.453125" style="600" customWidth="1"/>
    <col min="19" max="19" width="10.81640625" style="600" customWidth="1"/>
    <col min="20" max="20" width="11.7265625" style="600" customWidth="1"/>
    <col min="21" max="21" width="11.453125" style="600" customWidth="1"/>
    <col min="22" max="22" width="12.7265625" style="600" customWidth="1"/>
    <col min="23" max="16384" width="9.1796875" style="600"/>
  </cols>
  <sheetData>
    <row r="1" spans="1:53" s="1073" customFormat="1" ht="25.5" customHeight="1" thickBot="1" x14ac:dyDescent="0.4">
      <c r="A1" s="1069"/>
      <c r="B1" s="1104" t="s">
        <v>1119</v>
      </c>
      <c r="C1" s="1070"/>
      <c r="D1" s="1070"/>
      <c r="E1" s="1210"/>
      <c r="F1" s="1211"/>
      <c r="G1" s="1070"/>
      <c r="H1" s="1070"/>
      <c r="I1" s="1070"/>
      <c r="J1" s="1074"/>
      <c r="K1" s="1070"/>
      <c r="L1" s="1070"/>
      <c r="M1" s="1070"/>
      <c r="N1" s="1070"/>
      <c r="O1" s="1070"/>
      <c r="P1" s="1070"/>
      <c r="Q1" s="1070"/>
      <c r="R1" s="1070"/>
      <c r="S1" s="1070"/>
      <c r="T1" s="1070"/>
      <c r="U1" s="1070"/>
      <c r="V1" s="1070"/>
      <c r="W1" s="1071"/>
      <c r="X1" s="1072"/>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72"/>
      <c r="AY1" s="1072"/>
      <c r="AZ1" s="1072"/>
      <c r="BA1" s="1069"/>
    </row>
    <row r="2" spans="1:53" ht="26.15" customHeight="1" x14ac:dyDescent="0.25">
      <c r="A2" s="67"/>
      <c r="B2" s="1212" t="s">
        <v>508</v>
      </c>
      <c r="C2" s="1215" t="s">
        <v>0</v>
      </c>
      <c r="D2" s="1218" t="s">
        <v>230</v>
      </c>
      <c r="E2" s="1221" t="s">
        <v>353</v>
      </c>
      <c r="F2" s="1224" t="s">
        <v>554</v>
      </c>
      <c r="G2" s="1195" t="s">
        <v>135</v>
      </c>
      <c r="H2" s="1204" t="s">
        <v>717</v>
      </c>
      <c r="I2" s="1198" t="s">
        <v>555</v>
      </c>
      <c r="J2" s="1180" t="s">
        <v>55</v>
      </c>
      <c r="K2" s="1180" t="s">
        <v>42</v>
      </c>
      <c r="L2" s="1177" t="s">
        <v>56</v>
      </c>
      <c r="M2" s="1201" t="s">
        <v>447</v>
      </c>
      <c r="N2" s="1186" t="s">
        <v>448</v>
      </c>
      <c r="O2" s="1186" t="s">
        <v>449</v>
      </c>
      <c r="P2" s="1189" t="s">
        <v>474</v>
      </c>
      <c r="Q2" s="1192" t="s">
        <v>235</v>
      </c>
      <c r="R2" s="1180" t="s">
        <v>236</v>
      </c>
      <c r="S2" s="1177" t="s">
        <v>237</v>
      </c>
      <c r="T2" s="1174" t="s">
        <v>44</v>
      </c>
      <c r="U2" s="1177" t="s">
        <v>45</v>
      </c>
      <c r="V2" s="69"/>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67"/>
    </row>
    <row r="3" spans="1:53" ht="15" customHeight="1" x14ac:dyDescent="0.25">
      <c r="A3" s="67"/>
      <c r="B3" s="1213"/>
      <c r="C3" s="1216"/>
      <c r="D3" s="1219"/>
      <c r="E3" s="1222"/>
      <c r="F3" s="1225"/>
      <c r="G3" s="1196"/>
      <c r="H3" s="1205"/>
      <c r="I3" s="1199"/>
      <c r="J3" s="1181"/>
      <c r="K3" s="1181"/>
      <c r="L3" s="1178"/>
      <c r="M3" s="1202"/>
      <c r="N3" s="1187"/>
      <c r="O3" s="1187"/>
      <c r="P3" s="1190"/>
      <c r="Q3" s="1193"/>
      <c r="R3" s="1181"/>
      <c r="S3" s="1178"/>
      <c r="T3" s="1175"/>
      <c r="U3" s="1178"/>
      <c r="V3" s="69"/>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67"/>
    </row>
    <row r="4" spans="1:53" ht="25" customHeight="1" thickBot="1" x14ac:dyDescent="0.3">
      <c r="A4" s="67"/>
      <c r="B4" s="1214"/>
      <c r="C4" s="1217"/>
      <c r="D4" s="1220"/>
      <c r="E4" s="1223"/>
      <c r="F4" s="1226"/>
      <c r="G4" s="1197"/>
      <c r="H4" s="1206"/>
      <c r="I4" s="1200"/>
      <c r="J4" s="1182"/>
      <c r="K4" s="1182"/>
      <c r="L4" s="1179"/>
      <c r="M4" s="1203"/>
      <c r="N4" s="1188"/>
      <c r="O4" s="1188"/>
      <c r="P4" s="1191"/>
      <c r="Q4" s="1194"/>
      <c r="R4" s="1182"/>
      <c r="S4" s="1179"/>
      <c r="T4" s="1176"/>
      <c r="U4" s="1179"/>
      <c r="V4" s="69"/>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67"/>
    </row>
    <row r="5" spans="1:53" x14ac:dyDescent="0.25">
      <c r="A5" s="67"/>
      <c r="B5" s="585" t="s">
        <v>548</v>
      </c>
      <c r="C5" s="481" t="s">
        <v>551</v>
      </c>
      <c r="D5" s="831" t="s">
        <v>232</v>
      </c>
      <c r="E5" s="581"/>
      <c r="F5" s="770">
        <v>24.25</v>
      </c>
      <c r="G5" s="1183"/>
      <c r="H5" s="1207" t="s">
        <v>720</v>
      </c>
      <c r="I5" s="773">
        <f>ROUND(F5*(1-$G$5),3)</f>
        <v>24.25</v>
      </c>
      <c r="J5" s="507">
        <f>I5*E5</f>
        <v>0</v>
      </c>
      <c r="K5" s="507">
        <f t="shared" ref="K5:K7" si="0">J5*12</f>
        <v>0</v>
      </c>
      <c r="L5" s="508">
        <f>K5*4</f>
        <v>0</v>
      </c>
      <c r="M5" s="513"/>
      <c r="N5" s="514"/>
      <c r="O5" s="514"/>
      <c r="P5" s="515"/>
      <c r="Q5" s="522">
        <f>E5</f>
        <v>0</v>
      </c>
      <c r="R5" s="523">
        <f>Q5*12</f>
        <v>0</v>
      </c>
      <c r="S5" s="988">
        <f>R5*4</f>
        <v>0</v>
      </c>
      <c r="T5" s="984">
        <f>P5*R5</f>
        <v>0</v>
      </c>
      <c r="U5" s="525">
        <f>T5*4</f>
        <v>0</v>
      </c>
      <c r="V5" s="69"/>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67"/>
    </row>
    <row r="6" spans="1:53" x14ac:dyDescent="0.25">
      <c r="A6" s="67"/>
      <c r="B6" s="854" t="s">
        <v>549</v>
      </c>
      <c r="C6" s="476" t="s">
        <v>552</v>
      </c>
      <c r="D6" s="832" t="s">
        <v>232</v>
      </c>
      <c r="E6" s="582"/>
      <c r="F6" s="771">
        <v>27.37</v>
      </c>
      <c r="G6" s="1184"/>
      <c r="H6" s="1208"/>
      <c r="I6" s="774">
        <f t="shared" ref="I6:I7" si="1">ROUND(F6*(1-$G$5),3)</f>
        <v>27.37</v>
      </c>
      <c r="J6" s="509">
        <f>I6*E6</f>
        <v>0</v>
      </c>
      <c r="K6" s="509">
        <f t="shared" si="0"/>
        <v>0</v>
      </c>
      <c r="L6" s="510">
        <f t="shared" ref="L6:L7" si="2">K6*4</f>
        <v>0</v>
      </c>
      <c r="M6" s="516"/>
      <c r="N6" s="517"/>
      <c r="O6" s="517"/>
      <c r="P6" s="518"/>
      <c r="Q6" s="526">
        <f>E6</f>
        <v>0</v>
      </c>
      <c r="R6" s="527">
        <f t="shared" ref="R6:R7" si="3">Q6*12</f>
        <v>0</v>
      </c>
      <c r="S6" s="989">
        <f t="shared" ref="S6:S7" si="4">R6*4</f>
        <v>0</v>
      </c>
      <c r="T6" s="985">
        <f t="shared" ref="T6:T7" si="5">P6*R6</f>
        <v>0</v>
      </c>
      <c r="U6" s="529">
        <f t="shared" ref="U6:U7" si="6">T6*4</f>
        <v>0</v>
      </c>
      <c r="V6" s="69"/>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67"/>
    </row>
    <row r="7" spans="1:53" ht="11" thickBot="1" x14ac:dyDescent="0.3">
      <c r="A7" s="67"/>
      <c r="B7" s="586" t="s">
        <v>550</v>
      </c>
      <c r="C7" s="486" t="s">
        <v>553</v>
      </c>
      <c r="D7" s="833" t="s">
        <v>232</v>
      </c>
      <c r="E7" s="583"/>
      <c r="F7" s="772">
        <v>30.49</v>
      </c>
      <c r="G7" s="1185"/>
      <c r="H7" s="1209"/>
      <c r="I7" s="775">
        <f t="shared" si="1"/>
        <v>30.49</v>
      </c>
      <c r="J7" s="511">
        <f>I7*E7</f>
        <v>0</v>
      </c>
      <c r="K7" s="511">
        <f t="shared" si="0"/>
        <v>0</v>
      </c>
      <c r="L7" s="512">
        <f t="shared" si="2"/>
        <v>0</v>
      </c>
      <c r="M7" s="519"/>
      <c r="N7" s="520"/>
      <c r="O7" s="520"/>
      <c r="P7" s="521"/>
      <c r="Q7" s="530">
        <f>E7</f>
        <v>0</v>
      </c>
      <c r="R7" s="531">
        <f t="shared" si="3"/>
        <v>0</v>
      </c>
      <c r="S7" s="990">
        <f t="shared" si="4"/>
        <v>0</v>
      </c>
      <c r="T7" s="986">
        <f t="shared" si="5"/>
        <v>0</v>
      </c>
      <c r="U7" s="533">
        <f t="shared" si="6"/>
        <v>0</v>
      </c>
      <c r="V7" s="69"/>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67"/>
    </row>
    <row r="8" spans="1:53" ht="30" customHeight="1" thickBot="1" x14ac:dyDescent="0.3">
      <c r="A8" s="67"/>
      <c r="B8" s="282"/>
      <c r="C8" s="282"/>
      <c r="D8" s="282"/>
      <c r="E8" s="282"/>
      <c r="F8" s="282"/>
      <c r="G8" s="282"/>
      <c r="H8" s="282"/>
      <c r="I8" s="393"/>
      <c r="J8" s="975">
        <f>SUM(J5:J7)</f>
        <v>0</v>
      </c>
      <c r="K8" s="976">
        <f>SUM(K5:K7)</f>
        <v>0</v>
      </c>
      <c r="L8" s="977">
        <f>SUM(L5:L7)</f>
        <v>0</v>
      </c>
      <c r="M8" s="974"/>
      <c r="N8" s="285"/>
      <c r="O8" s="285"/>
      <c r="P8" s="285"/>
      <c r="Q8" s="286">
        <f>SUM(Q5:Q7)</f>
        <v>0</v>
      </c>
      <c r="R8" s="287">
        <f>SUM(R5:R7)</f>
        <v>0</v>
      </c>
      <c r="S8" s="288">
        <f>SUM(S5:S7)</f>
        <v>0</v>
      </c>
      <c r="T8" s="987">
        <f>SUM(T5:T7)</f>
        <v>0</v>
      </c>
      <c r="U8" s="290">
        <f>SUM(U5:U7)</f>
        <v>0</v>
      </c>
      <c r="V8" s="69"/>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67"/>
    </row>
    <row r="9" spans="1:53" ht="11" thickBot="1" x14ac:dyDescent="0.3">
      <c r="A9" s="67"/>
      <c r="B9" s="282"/>
      <c r="C9" s="282"/>
      <c r="D9" s="282"/>
      <c r="E9" s="282"/>
      <c r="F9" s="282"/>
      <c r="G9" s="282"/>
      <c r="H9" s="282"/>
      <c r="I9" s="69"/>
      <c r="J9" s="201"/>
      <c r="K9" s="201"/>
      <c r="L9" s="201"/>
      <c r="M9" s="70"/>
      <c r="N9" s="70"/>
      <c r="O9" s="70"/>
      <c r="P9" s="70"/>
      <c r="Q9" s="1171" t="s">
        <v>275</v>
      </c>
      <c r="R9" s="1172"/>
      <c r="S9" s="1172"/>
      <c r="T9" s="1173"/>
      <c r="U9" s="534">
        <f>IFERROR(U8/L8,0)</f>
        <v>0</v>
      </c>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67"/>
    </row>
    <row r="10" spans="1:53" ht="11" thickBot="1" x14ac:dyDescent="0.3">
      <c r="A10" s="67"/>
      <c r="B10" s="282"/>
      <c r="C10" s="282"/>
      <c r="D10" s="282"/>
      <c r="E10" s="282"/>
      <c r="F10" s="282"/>
      <c r="G10" s="282"/>
      <c r="H10" s="282"/>
      <c r="I10" s="282"/>
      <c r="J10" s="69"/>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67"/>
    </row>
    <row r="11" spans="1:53" ht="11" thickBot="1" x14ac:dyDescent="0.3">
      <c r="A11" s="67"/>
      <c r="B11" s="282"/>
      <c r="C11" s="282"/>
      <c r="D11" s="282"/>
      <c r="E11" s="282"/>
      <c r="F11" s="282"/>
      <c r="G11" s="282"/>
      <c r="H11" s="282"/>
      <c r="I11" s="282"/>
      <c r="J11" s="69"/>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67"/>
    </row>
    <row r="12" spans="1:53" ht="11" thickBot="1" x14ac:dyDescent="0.3">
      <c r="A12" s="67"/>
      <c r="B12" s="282"/>
      <c r="C12" s="282"/>
      <c r="D12" s="282"/>
      <c r="E12" s="282"/>
      <c r="F12" s="282"/>
      <c r="G12" s="282"/>
      <c r="H12" s="282"/>
      <c r="I12" s="282"/>
      <c r="J12" s="69"/>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67"/>
    </row>
    <row r="13" spans="1:53" ht="11" thickBot="1" x14ac:dyDescent="0.3">
      <c r="A13" s="67"/>
      <c r="B13" s="282"/>
      <c r="C13" s="282"/>
      <c r="D13" s="282"/>
      <c r="E13" s="282"/>
      <c r="F13" s="282"/>
      <c r="G13" s="282"/>
      <c r="H13" s="282"/>
      <c r="I13" s="282"/>
      <c r="J13" s="69"/>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67"/>
    </row>
    <row r="14" spans="1:53" ht="11" thickBot="1" x14ac:dyDescent="0.3">
      <c r="A14" s="67"/>
      <c r="B14" s="282"/>
      <c r="C14" s="282"/>
      <c r="D14" s="282"/>
      <c r="E14" s="282"/>
      <c r="F14" s="282"/>
      <c r="G14" s="282"/>
      <c r="H14" s="282"/>
      <c r="I14" s="282"/>
      <c r="J14" s="69"/>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67"/>
    </row>
    <row r="15" spans="1:53" ht="11" thickBot="1" x14ac:dyDescent="0.3">
      <c r="A15" s="67"/>
      <c r="B15" s="282"/>
      <c r="C15" s="282"/>
      <c r="D15" s="282"/>
      <c r="E15" s="282"/>
      <c r="F15" s="282"/>
      <c r="G15" s="282"/>
      <c r="H15" s="282"/>
      <c r="I15" s="282"/>
      <c r="J15" s="69"/>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67"/>
    </row>
    <row r="16" spans="1:53" ht="11" thickBot="1" x14ac:dyDescent="0.3">
      <c r="A16" s="67"/>
      <c r="B16" s="282"/>
      <c r="C16" s="282"/>
      <c r="D16" s="282"/>
      <c r="E16" s="282"/>
      <c r="F16" s="282"/>
      <c r="G16" s="282"/>
      <c r="H16" s="282"/>
      <c r="I16" s="282"/>
      <c r="J16" s="69"/>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67"/>
    </row>
    <row r="17" spans="1:53" ht="11" thickBot="1" x14ac:dyDescent="0.3">
      <c r="A17" s="67"/>
      <c r="B17" s="282"/>
      <c r="C17" s="282"/>
      <c r="D17" s="282"/>
      <c r="E17" s="282"/>
      <c r="F17" s="282"/>
      <c r="G17" s="282"/>
      <c r="H17" s="282"/>
      <c r="I17" s="282"/>
      <c r="J17" s="69"/>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67"/>
    </row>
    <row r="18" spans="1:53" ht="11" thickBot="1" x14ac:dyDescent="0.3">
      <c r="A18" s="67"/>
      <c r="B18" s="282"/>
      <c r="C18" s="282"/>
      <c r="D18" s="282"/>
      <c r="E18" s="282"/>
      <c r="F18" s="282"/>
      <c r="G18" s="282"/>
      <c r="H18" s="282"/>
      <c r="I18" s="282"/>
      <c r="J18" s="69"/>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67"/>
    </row>
    <row r="19" spans="1:53" ht="11" thickBot="1" x14ac:dyDescent="0.3">
      <c r="A19" s="67"/>
      <c r="B19" s="282"/>
      <c r="C19" s="282"/>
      <c r="D19" s="282"/>
      <c r="E19" s="282"/>
      <c r="F19" s="282"/>
      <c r="G19" s="282"/>
      <c r="H19" s="282"/>
      <c r="I19" s="282"/>
      <c r="J19" s="69"/>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67"/>
    </row>
    <row r="20" spans="1:53" ht="11" thickBot="1" x14ac:dyDescent="0.3">
      <c r="A20" s="67"/>
      <c r="B20" s="282"/>
      <c r="C20" s="282"/>
      <c r="D20" s="282"/>
      <c r="E20" s="282"/>
      <c r="F20" s="282"/>
      <c r="G20" s="282"/>
      <c r="H20" s="282"/>
      <c r="I20" s="282"/>
      <c r="J20" s="69"/>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67"/>
    </row>
    <row r="21" spans="1:53" ht="11" thickBot="1" x14ac:dyDescent="0.3">
      <c r="A21" s="67"/>
      <c r="B21" s="282"/>
      <c r="C21" s="282"/>
      <c r="D21" s="282"/>
      <c r="E21" s="282"/>
      <c r="F21" s="282"/>
      <c r="G21" s="282"/>
      <c r="H21" s="282"/>
      <c r="I21" s="282"/>
      <c r="J21" s="69"/>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67"/>
    </row>
    <row r="22" spans="1:53" ht="11" thickBot="1" x14ac:dyDescent="0.3">
      <c r="A22" s="67"/>
      <c r="B22" s="282"/>
      <c r="C22" s="282"/>
      <c r="D22" s="282"/>
      <c r="E22" s="282"/>
      <c r="F22" s="282"/>
      <c r="G22" s="282"/>
      <c r="H22" s="282"/>
      <c r="I22" s="282"/>
      <c r="J22" s="69"/>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67"/>
    </row>
    <row r="23" spans="1:53" ht="11" thickBot="1" x14ac:dyDescent="0.3">
      <c r="A23" s="67"/>
      <c r="B23" s="282"/>
      <c r="C23" s="282"/>
      <c r="D23" s="282"/>
      <c r="E23" s="282"/>
      <c r="F23" s="282"/>
      <c r="G23" s="282"/>
      <c r="H23" s="282"/>
      <c r="I23" s="282"/>
      <c r="J23" s="69"/>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67"/>
    </row>
    <row r="24" spans="1:53" ht="11" thickBot="1" x14ac:dyDescent="0.3">
      <c r="A24" s="67"/>
      <c r="B24" s="282"/>
      <c r="C24" s="282"/>
      <c r="D24" s="282"/>
      <c r="E24" s="282"/>
      <c r="F24" s="282"/>
      <c r="G24" s="282"/>
      <c r="H24" s="282"/>
      <c r="I24" s="282"/>
      <c r="J24" s="69"/>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67"/>
    </row>
    <row r="25" spans="1:53" ht="11" thickBot="1" x14ac:dyDescent="0.3">
      <c r="A25" s="67"/>
      <c r="B25" s="282"/>
      <c r="C25" s="282"/>
      <c r="D25" s="282"/>
      <c r="E25" s="282"/>
      <c r="F25" s="282"/>
      <c r="G25" s="282"/>
      <c r="H25" s="282"/>
      <c r="I25" s="282"/>
      <c r="J25" s="69"/>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67"/>
    </row>
    <row r="26" spans="1:53" ht="11" thickBot="1" x14ac:dyDescent="0.3">
      <c r="A26" s="67"/>
      <c r="B26" s="282"/>
      <c r="C26" s="282"/>
      <c r="D26" s="282"/>
      <c r="E26" s="282"/>
      <c r="F26" s="282"/>
      <c r="G26" s="282"/>
      <c r="H26" s="282"/>
      <c r="I26" s="282"/>
      <c r="J26" s="69"/>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67"/>
    </row>
    <row r="27" spans="1:53" ht="11" thickBot="1" x14ac:dyDescent="0.3">
      <c r="A27" s="67"/>
      <c r="B27" s="282"/>
      <c r="C27" s="282"/>
      <c r="D27" s="282"/>
      <c r="E27" s="282"/>
      <c r="F27" s="282"/>
      <c r="G27" s="282"/>
      <c r="H27" s="282"/>
      <c r="I27" s="282"/>
      <c r="J27" s="69"/>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67"/>
    </row>
    <row r="28" spans="1:53" ht="11" thickBot="1" x14ac:dyDescent="0.3">
      <c r="A28" s="67"/>
      <c r="B28" s="282"/>
      <c r="C28" s="282"/>
      <c r="D28" s="282"/>
      <c r="E28" s="282"/>
      <c r="F28" s="282"/>
      <c r="G28" s="282"/>
      <c r="H28" s="282"/>
      <c r="I28" s="282"/>
      <c r="J28" s="69"/>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67"/>
    </row>
    <row r="29" spans="1:53" ht="11" thickBot="1" x14ac:dyDescent="0.3">
      <c r="A29" s="67"/>
      <c r="B29" s="282"/>
      <c r="C29" s="282"/>
      <c r="D29" s="282"/>
      <c r="E29" s="282"/>
      <c r="F29" s="282"/>
      <c r="G29" s="282"/>
      <c r="H29" s="282"/>
      <c r="I29" s="282"/>
      <c r="J29" s="69"/>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67"/>
    </row>
    <row r="30" spans="1:53" ht="11" thickBot="1" x14ac:dyDescent="0.3">
      <c r="A30" s="67"/>
      <c r="B30" s="282"/>
      <c r="C30" s="282"/>
      <c r="D30" s="282"/>
      <c r="E30" s="282"/>
      <c r="F30" s="282"/>
      <c r="G30" s="282"/>
      <c r="H30" s="282"/>
      <c r="I30" s="282"/>
      <c r="J30" s="69"/>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67"/>
    </row>
    <row r="31" spans="1:53" ht="11" thickBot="1" x14ac:dyDescent="0.3">
      <c r="A31" s="67"/>
      <c r="B31" s="282"/>
      <c r="C31" s="282"/>
      <c r="D31" s="282"/>
      <c r="E31" s="282"/>
      <c r="F31" s="282"/>
      <c r="G31" s="282"/>
      <c r="H31" s="282"/>
      <c r="I31" s="282"/>
      <c r="J31" s="69"/>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67"/>
    </row>
    <row r="32" spans="1:53" ht="11" thickBot="1" x14ac:dyDescent="0.3">
      <c r="A32" s="67"/>
      <c r="B32" s="282"/>
      <c r="C32" s="282"/>
      <c r="D32" s="282"/>
      <c r="E32" s="282"/>
      <c r="F32" s="282"/>
      <c r="G32" s="282"/>
      <c r="H32" s="282"/>
      <c r="I32" s="282"/>
      <c r="J32" s="69"/>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67"/>
    </row>
    <row r="33" spans="1:53" ht="11" thickBot="1" x14ac:dyDescent="0.3">
      <c r="A33" s="67"/>
      <c r="B33" s="282"/>
      <c r="C33" s="282"/>
      <c r="D33" s="282"/>
      <c r="E33" s="282"/>
      <c r="F33" s="282"/>
      <c r="G33" s="282"/>
      <c r="H33" s="282"/>
      <c r="I33" s="282"/>
      <c r="J33" s="69"/>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67"/>
    </row>
    <row r="34" spans="1:53" ht="11" thickBot="1" x14ac:dyDescent="0.3">
      <c r="A34" s="67"/>
      <c r="B34" s="282"/>
      <c r="C34" s="282"/>
      <c r="D34" s="282"/>
      <c r="E34" s="282"/>
      <c r="F34" s="282"/>
      <c r="G34" s="282"/>
      <c r="H34" s="282"/>
      <c r="I34" s="28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67"/>
    </row>
    <row r="35" spans="1:53" ht="11" thickBot="1" x14ac:dyDescent="0.3">
      <c r="A35" s="67"/>
      <c r="B35" s="282"/>
      <c r="C35" s="282"/>
      <c r="D35" s="282"/>
      <c r="E35" s="282"/>
      <c r="F35" s="282"/>
      <c r="G35" s="282"/>
      <c r="H35" s="282"/>
      <c r="I35" s="282"/>
      <c r="J35" s="69"/>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67"/>
    </row>
    <row r="36" spans="1:53" ht="11" thickBot="1" x14ac:dyDescent="0.3">
      <c r="A36" s="67"/>
      <c r="B36" s="282"/>
      <c r="C36" s="282"/>
      <c r="D36" s="282"/>
      <c r="E36" s="282"/>
      <c r="F36" s="282"/>
      <c r="G36" s="282"/>
      <c r="H36" s="282"/>
      <c r="I36" s="282"/>
      <c r="J36" s="69"/>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67"/>
    </row>
    <row r="37" spans="1:53" ht="11" thickBot="1" x14ac:dyDescent="0.3">
      <c r="A37" s="67"/>
      <c r="B37" s="282"/>
      <c r="C37" s="282"/>
      <c r="D37" s="282"/>
      <c r="E37" s="282"/>
      <c r="F37" s="282"/>
      <c r="G37" s="282"/>
      <c r="H37" s="282"/>
      <c r="I37" s="282"/>
      <c r="J37" s="69"/>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67"/>
    </row>
    <row r="38" spans="1:53" ht="11" thickBot="1" x14ac:dyDescent="0.3">
      <c r="A38" s="67"/>
      <c r="B38" s="282"/>
      <c r="C38" s="282"/>
      <c r="D38" s="282"/>
      <c r="E38" s="282"/>
      <c r="F38" s="282"/>
      <c r="G38" s="282"/>
      <c r="H38" s="282"/>
      <c r="I38" s="282"/>
      <c r="J38" s="69"/>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67"/>
    </row>
    <row r="39" spans="1:53" ht="11" thickBot="1" x14ac:dyDescent="0.3">
      <c r="A39" s="67"/>
      <c r="B39" s="282"/>
      <c r="C39" s="282"/>
      <c r="D39" s="282"/>
      <c r="E39" s="282"/>
      <c r="F39" s="282"/>
      <c r="G39" s="282"/>
      <c r="H39" s="282"/>
      <c r="I39" s="282"/>
      <c r="J39" s="69"/>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67"/>
    </row>
    <row r="40" spans="1:53" ht="11" thickBot="1" x14ac:dyDescent="0.3">
      <c r="A40" s="67"/>
      <c r="B40" s="282"/>
      <c r="C40" s="282"/>
      <c r="D40" s="282"/>
      <c r="E40" s="282"/>
      <c r="F40" s="282"/>
      <c r="G40" s="282"/>
      <c r="H40" s="282"/>
      <c r="I40" s="282"/>
      <c r="J40" s="69"/>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67"/>
    </row>
    <row r="41" spans="1:53" ht="11" thickBot="1" x14ac:dyDescent="0.3">
      <c r="A41" s="67"/>
      <c r="B41" s="282"/>
      <c r="C41" s="282"/>
      <c r="D41" s="282"/>
      <c r="E41" s="282"/>
      <c r="F41" s="282"/>
      <c r="G41" s="282"/>
      <c r="H41" s="282"/>
      <c r="I41" s="282"/>
      <c r="J41" s="69"/>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67"/>
    </row>
    <row r="42" spans="1:53" ht="11" thickBot="1" x14ac:dyDescent="0.3">
      <c r="A42" s="67"/>
      <c r="B42" s="282"/>
      <c r="C42" s="282"/>
      <c r="D42" s="282"/>
      <c r="E42" s="282"/>
      <c r="F42" s="282"/>
      <c r="G42" s="282"/>
      <c r="H42" s="282"/>
      <c r="I42" s="282"/>
      <c r="J42" s="69"/>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67"/>
    </row>
    <row r="43" spans="1:53" ht="11" thickBot="1" x14ac:dyDescent="0.3">
      <c r="A43" s="67"/>
      <c r="B43" s="282"/>
      <c r="C43" s="282"/>
      <c r="D43" s="282"/>
      <c r="E43" s="282"/>
      <c r="F43" s="282"/>
      <c r="G43" s="282"/>
      <c r="H43" s="282"/>
      <c r="I43" s="282"/>
      <c r="J43" s="69"/>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67"/>
    </row>
    <row r="44" spans="1:53" ht="11" thickBot="1" x14ac:dyDescent="0.3">
      <c r="A44" s="67"/>
      <c r="B44" s="282"/>
      <c r="C44" s="282"/>
      <c r="D44" s="282"/>
      <c r="E44" s="282"/>
      <c r="F44" s="282"/>
      <c r="G44" s="282"/>
      <c r="H44" s="282"/>
      <c r="I44" s="282"/>
      <c r="J44" s="69"/>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67"/>
    </row>
    <row r="45" spans="1:53" ht="11" thickBot="1" x14ac:dyDescent="0.3">
      <c r="A45" s="67"/>
      <c r="B45" s="282"/>
      <c r="C45" s="282"/>
      <c r="D45" s="282"/>
      <c r="E45" s="282"/>
      <c r="F45" s="282"/>
      <c r="G45" s="282"/>
      <c r="H45" s="282"/>
      <c r="I45" s="282"/>
      <c r="J45" s="69"/>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67"/>
    </row>
    <row r="46" spans="1:53" ht="11" thickBot="1" x14ac:dyDescent="0.3">
      <c r="A46" s="67"/>
      <c r="B46" s="282"/>
      <c r="C46" s="282"/>
      <c r="D46" s="282"/>
      <c r="E46" s="282"/>
      <c r="F46" s="282"/>
      <c r="G46" s="282"/>
      <c r="H46" s="282"/>
      <c r="I46" s="282"/>
      <c r="J46" s="69"/>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67"/>
    </row>
    <row r="47" spans="1:53" ht="11" thickBot="1" x14ac:dyDescent="0.3">
      <c r="A47" s="67"/>
      <c r="B47" s="282"/>
      <c r="C47" s="282"/>
      <c r="D47" s="282"/>
      <c r="E47" s="282"/>
      <c r="F47" s="282"/>
      <c r="G47" s="282"/>
      <c r="H47" s="282"/>
      <c r="I47" s="282"/>
      <c r="J47" s="69"/>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67"/>
    </row>
    <row r="48" spans="1:53" ht="11" thickBot="1" x14ac:dyDescent="0.3">
      <c r="A48" s="67"/>
      <c r="B48" s="282"/>
      <c r="C48" s="282"/>
      <c r="D48" s="282"/>
      <c r="E48" s="282"/>
      <c r="F48" s="282"/>
      <c r="G48" s="282"/>
      <c r="H48" s="282"/>
      <c r="I48" s="282"/>
      <c r="J48" s="69"/>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67"/>
    </row>
    <row r="49" spans="1:53" ht="11" thickBot="1" x14ac:dyDescent="0.3">
      <c r="A49" s="67"/>
      <c r="B49" s="282"/>
      <c r="C49" s="282"/>
      <c r="D49" s="282"/>
      <c r="E49" s="282"/>
      <c r="F49" s="282"/>
      <c r="G49" s="282"/>
      <c r="H49" s="282"/>
      <c r="I49" s="282"/>
      <c r="J49" s="69"/>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67"/>
    </row>
    <row r="50" spans="1:53" ht="11" thickBot="1" x14ac:dyDescent="0.3">
      <c r="A50" s="67"/>
      <c r="B50" s="282"/>
      <c r="C50" s="282"/>
      <c r="D50" s="282"/>
      <c r="E50" s="282"/>
      <c r="F50" s="282"/>
      <c r="G50" s="282"/>
      <c r="H50" s="282"/>
      <c r="I50" s="282"/>
      <c r="J50" s="69"/>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67"/>
    </row>
    <row r="51" spans="1:53" ht="11" thickBot="1" x14ac:dyDescent="0.3">
      <c r="A51" s="67"/>
      <c r="B51" s="282"/>
      <c r="C51" s="282"/>
      <c r="D51" s="282"/>
      <c r="E51" s="282"/>
      <c r="F51" s="282"/>
      <c r="G51" s="282"/>
      <c r="H51" s="282"/>
      <c r="I51" s="282"/>
      <c r="J51" s="69"/>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67"/>
    </row>
    <row r="52" spans="1:53" ht="11" thickBot="1" x14ac:dyDescent="0.3">
      <c r="A52" s="67"/>
      <c r="B52" s="282"/>
      <c r="C52" s="282"/>
      <c r="D52" s="282"/>
      <c r="E52" s="282"/>
      <c r="F52" s="282"/>
      <c r="G52" s="282"/>
      <c r="H52" s="282"/>
      <c r="I52" s="282"/>
      <c r="J52" s="69"/>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67"/>
    </row>
    <row r="53" spans="1:53" ht="11" thickBot="1" x14ac:dyDescent="0.3">
      <c r="A53" s="67"/>
      <c r="B53" s="282"/>
      <c r="C53" s="282"/>
      <c r="D53" s="282"/>
      <c r="E53" s="282"/>
      <c r="F53" s="282"/>
      <c r="G53" s="282"/>
      <c r="H53" s="282"/>
      <c r="I53" s="282"/>
      <c r="J53" s="69"/>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67"/>
    </row>
    <row r="54" spans="1:53" ht="11" thickBot="1" x14ac:dyDescent="0.3">
      <c r="A54" s="67"/>
      <c r="B54" s="282"/>
      <c r="C54" s="282"/>
      <c r="D54" s="282"/>
      <c r="E54" s="282"/>
      <c r="F54" s="282"/>
      <c r="G54" s="282"/>
      <c r="H54" s="282"/>
      <c r="I54" s="282"/>
      <c r="J54" s="69"/>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67"/>
    </row>
    <row r="55" spans="1:53" ht="11" thickBot="1" x14ac:dyDescent="0.3">
      <c r="A55" s="67"/>
      <c r="B55" s="282"/>
      <c r="C55" s="282"/>
      <c r="D55" s="282"/>
      <c r="E55" s="282"/>
      <c r="F55" s="282"/>
      <c r="G55" s="282"/>
      <c r="H55" s="282"/>
      <c r="I55" s="282"/>
      <c r="J55" s="69"/>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67"/>
    </row>
    <row r="56" spans="1:53" ht="11" thickBot="1" x14ac:dyDescent="0.3">
      <c r="A56" s="67"/>
      <c r="B56" s="282"/>
      <c r="C56" s="282"/>
      <c r="D56" s="282"/>
      <c r="E56" s="282"/>
      <c r="F56" s="282"/>
      <c r="G56" s="282"/>
      <c r="H56" s="282"/>
      <c r="I56" s="282"/>
      <c r="J56" s="69"/>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67"/>
    </row>
    <row r="57" spans="1:53" ht="11" thickBot="1" x14ac:dyDescent="0.3">
      <c r="A57" s="67"/>
      <c r="B57" s="282"/>
      <c r="C57" s="282"/>
      <c r="D57" s="282"/>
      <c r="E57" s="282"/>
      <c r="F57" s="282"/>
      <c r="G57" s="282"/>
      <c r="H57" s="282"/>
      <c r="I57" s="28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67"/>
    </row>
    <row r="58" spans="1:53" ht="11" thickBot="1" x14ac:dyDescent="0.3">
      <c r="A58" s="67"/>
      <c r="B58" s="282"/>
      <c r="C58" s="282"/>
      <c r="D58" s="282"/>
      <c r="E58" s="282"/>
      <c r="F58" s="282"/>
      <c r="G58" s="282"/>
      <c r="H58" s="282"/>
      <c r="I58" s="282"/>
      <c r="J58" s="69"/>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67"/>
    </row>
    <row r="59" spans="1:53" ht="11" thickBot="1" x14ac:dyDescent="0.3">
      <c r="A59" s="67"/>
      <c r="B59" s="282"/>
      <c r="C59" s="282"/>
      <c r="D59" s="282"/>
      <c r="E59" s="282"/>
      <c r="F59" s="282"/>
      <c r="G59" s="282"/>
      <c r="H59" s="282"/>
      <c r="I59" s="282"/>
      <c r="J59" s="69"/>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67"/>
    </row>
    <row r="60" spans="1:53" ht="11" thickBot="1" x14ac:dyDescent="0.3">
      <c r="A60" s="67"/>
      <c r="B60" s="282"/>
      <c r="C60" s="282"/>
      <c r="D60" s="282"/>
      <c r="E60" s="282"/>
      <c r="F60" s="282"/>
      <c r="G60" s="282"/>
      <c r="H60" s="282"/>
      <c r="I60" s="282"/>
      <c r="J60" s="69"/>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67"/>
    </row>
    <row r="61" spans="1:53" ht="11" thickBot="1" x14ac:dyDescent="0.3">
      <c r="A61" s="67"/>
      <c r="B61" s="282"/>
      <c r="C61" s="282"/>
      <c r="D61" s="282"/>
      <c r="E61" s="282"/>
      <c r="F61" s="282"/>
      <c r="G61" s="282"/>
      <c r="H61" s="282"/>
      <c r="I61" s="282"/>
      <c r="J61" s="69"/>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67"/>
    </row>
    <row r="62" spans="1:53" ht="11" thickBot="1" x14ac:dyDescent="0.3">
      <c r="A62" s="67"/>
      <c r="B62" s="282"/>
      <c r="C62" s="282"/>
      <c r="D62" s="282"/>
      <c r="E62" s="282"/>
      <c r="F62" s="282"/>
      <c r="G62" s="282"/>
      <c r="H62" s="282"/>
      <c r="I62" s="282"/>
      <c r="J62" s="69"/>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67"/>
    </row>
    <row r="63" spans="1:53" ht="11" thickBot="1" x14ac:dyDescent="0.3">
      <c r="A63" s="67"/>
      <c r="B63" s="282"/>
      <c r="C63" s="282"/>
      <c r="D63" s="282"/>
      <c r="E63" s="282"/>
      <c r="F63" s="282"/>
      <c r="G63" s="282"/>
      <c r="H63" s="282"/>
      <c r="I63" s="282"/>
      <c r="J63" s="69"/>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67"/>
    </row>
    <row r="64" spans="1:53" ht="11" thickBot="1" x14ac:dyDescent="0.3">
      <c r="A64" s="67"/>
      <c r="B64" s="282"/>
      <c r="C64" s="282"/>
      <c r="D64" s="282"/>
      <c r="E64" s="282"/>
      <c r="F64" s="282"/>
      <c r="G64" s="282"/>
      <c r="H64" s="282"/>
      <c r="I64" s="282"/>
      <c r="J64" s="69"/>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67"/>
    </row>
    <row r="65" spans="1:53" ht="11" thickBot="1" x14ac:dyDescent="0.3">
      <c r="A65" s="67"/>
      <c r="B65" s="282"/>
      <c r="C65" s="282"/>
      <c r="D65" s="282"/>
      <c r="E65" s="282"/>
      <c r="F65" s="282"/>
      <c r="G65" s="282"/>
      <c r="H65" s="282"/>
      <c r="I65" s="282"/>
      <c r="J65" s="69"/>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67"/>
    </row>
    <row r="66" spans="1:53" ht="11" thickBot="1" x14ac:dyDescent="0.3">
      <c r="A66" s="67"/>
      <c r="B66" s="282"/>
      <c r="C66" s="282"/>
      <c r="D66" s="282"/>
      <c r="E66" s="282"/>
      <c r="F66" s="282"/>
      <c r="G66" s="282"/>
      <c r="H66" s="282"/>
      <c r="I66" s="282"/>
      <c r="J66" s="69"/>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67"/>
    </row>
    <row r="67" spans="1:53" ht="11" thickBot="1" x14ac:dyDescent="0.3">
      <c r="A67" s="67"/>
      <c r="B67" s="282"/>
      <c r="C67" s="282"/>
      <c r="D67" s="282"/>
      <c r="E67" s="282"/>
      <c r="F67" s="282"/>
      <c r="G67" s="282"/>
      <c r="H67" s="282"/>
      <c r="I67" s="282"/>
      <c r="J67" s="69"/>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67"/>
    </row>
    <row r="68" spans="1:53" ht="11" thickBot="1" x14ac:dyDescent="0.3">
      <c r="A68" s="67"/>
      <c r="B68" s="282"/>
      <c r="C68" s="282"/>
      <c r="D68" s="282"/>
      <c r="E68" s="282"/>
      <c r="F68" s="282"/>
      <c r="G68" s="282"/>
      <c r="H68" s="282"/>
      <c r="I68" s="282"/>
      <c r="J68" s="69"/>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67"/>
    </row>
    <row r="69" spans="1:53" ht="11" thickBot="1" x14ac:dyDescent="0.3">
      <c r="A69" s="67"/>
      <c r="B69" s="282"/>
      <c r="C69" s="282"/>
      <c r="D69" s="282"/>
      <c r="E69" s="282"/>
      <c r="F69" s="282"/>
      <c r="G69" s="282"/>
      <c r="H69" s="282"/>
      <c r="I69" s="282"/>
      <c r="J69" s="69"/>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67"/>
    </row>
    <row r="70" spans="1:53" ht="11" thickBot="1" x14ac:dyDescent="0.3">
      <c r="A70" s="67"/>
      <c r="B70" s="282"/>
      <c r="C70" s="282"/>
      <c r="D70" s="282"/>
      <c r="E70" s="282"/>
      <c r="F70" s="282"/>
      <c r="G70" s="282"/>
      <c r="H70" s="282"/>
      <c r="I70" s="282"/>
      <c r="J70" s="69"/>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67"/>
    </row>
    <row r="71" spans="1:53" ht="11" thickBot="1" x14ac:dyDescent="0.3">
      <c r="A71" s="67"/>
      <c r="B71" s="282"/>
      <c r="C71" s="282"/>
      <c r="D71" s="282"/>
      <c r="E71" s="282"/>
      <c r="F71" s="282"/>
      <c r="G71" s="282"/>
      <c r="H71" s="282"/>
      <c r="I71" s="282"/>
      <c r="J71" s="69"/>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67"/>
    </row>
    <row r="72" spans="1:53" ht="11" thickBot="1" x14ac:dyDescent="0.3">
      <c r="A72" s="67"/>
      <c r="B72" s="282"/>
      <c r="C72" s="282"/>
      <c r="D72" s="282"/>
      <c r="E72" s="282"/>
      <c r="F72" s="282"/>
      <c r="G72" s="282"/>
      <c r="H72" s="282"/>
      <c r="I72" s="282"/>
      <c r="J72" s="69"/>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67"/>
    </row>
    <row r="73" spans="1:53" ht="11" thickBot="1" x14ac:dyDescent="0.3">
      <c r="A73" s="67"/>
      <c r="B73" s="282"/>
      <c r="C73" s="282"/>
      <c r="D73" s="282"/>
      <c r="E73" s="282"/>
      <c r="F73" s="282"/>
      <c r="G73" s="282"/>
      <c r="H73" s="282"/>
      <c r="I73" s="282"/>
      <c r="J73" s="69"/>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67"/>
    </row>
    <row r="74" spans="1:53" ht="11" thickBot="1" x14ac:dyDescent="0.3">
      <c r="A74" s="67"/>
      <c r="B74" s="282"/>
      <c r="C74" s="282"/>
      <c r="D74" s="282"/>
      <c r="E74" s="282"/>
      <c r="F74" s="282"/>
      <c r="G74" s="282"/>
      <c r="H74" s="282"/>
      <c r="I74" s="282"/>
      <c r="J74" s="69"/>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67"/>
    </row>
    <row r="75" spans="1:53" ht="11" thickBot="1" x14ac:dyDescent="0.3">
      <c r="A75" s="67"/>
      <c r="B75" s="282"/>
      <c r="C75" s="282"/>
      <c r="D75" s="282"/>
      <c r="E75" s="282"/>
      <c r="F75" s="282"/>
      <c r="G75" s="282"/>
      <c r="H75" s="282"/>
      <c r="I75" s="282"/>
      <c r="J75" s="69"/>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67"/>
    </row>
    <row r="76" spans="1:53" ht="11" thickBot="1" x14ac:dyDescent="0.3">
      <c r="A76" s="67"/>
      <c r="B76" s="282"/>
      <c r="C76" s="282"/>
      <c r="D76" s="282"/>
      <c r="E76" s="282"/>
      <c r="F76" s="282"/>
      <c r="G76" s="282"/>
      <c r="H76" s="282"/>
      <c r="I76" s="282"/>
      <c r="J76" s="69"/>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67"/>
    </row>
    <row r="77" spans="1:53" ht="11" thickBot="1" x14ac:dyDescent="0.3">
      <c r="A77" s="67"/>
      <c r="B77" s="282"/>
      <c r="C77" s="282"/>
      <c r="D77" s="282"/>
      <c r="E77" s="282"/>
      <c r="F77" s="282"/>
      <c r="G77" s="282"/>
      <c r="H77" s="282"/>
      <c r="I77" s="282"/>
      <c r="J77" s="69"/>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67"/>
    </row>
    <row r="78" spans="1:53" ht="11" thickBot="1" x14ac:dyDescent="0.3">
      <c r="A78" s="67"/>
      <c r="B78" s="282"/>
      <c r="C78" s="282"/>
      <c r="D78" s="282"/>
      <c r="E78" s="282"/>
      <c r="F78" s="282"/>
      <c r="G78" s="282"/>
      <c r="H78" s="282"/>
      <c r="I78" s="282"/>
      <c r="J78" s="69"/>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67"/>
    </row>
    <row r="79" spans="1:53" ht="11" thickBot="1" x14ac:dyDescent="0.3">
      <c r="A79" s="67"/>
      <c r="B79" s="282"/>
      <c r="C79" s="282"/>
      <c r="D79" s="282"/>
      <c r="E79" s="282"/>
      <c r="F79" s="282"/>
      <c r="G79" s="282"/>
      <c r="H79" s="282"/>
      <c r="I79" s="282"/>
      <c r="J79" s="69"/>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67"/>
    </row>
    <row r="80" spans="1:53" ht="11" thickBot="1" x14ac:dyDescent="0.3">
      <c r="A80" s="67"/>
      <c r="B80" s="282"/>
      <c r="C80" s="282"/>
      <c r="D80" s="282"/>
      <c r="E80" s="282"/>
      <c r="F80" s="282"/>
      <c r="G80" s="282"/>
      <c r="H80" s="282"/>
      <c r="I80" s="282"/>
      <c r="J80" s="69"/>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67"/>
    </row>
    <row r="81" spans="1:53" ht="11" thickBot="1" x14ac:dyDescent="0.3">
      <c r="A81" s="67"/>
      <c r="B81" s="282"/>
      <c r="C81" s="282"/>
      <c r="D81" s="282"/>
      <c r="E81" s="282"/>
      <c r="F81" s="282"/>
      <c r="G81" s="282"/>
      <c r="H81" s="282"/>
      <c r="I81" s="282"/>
      <c r="J81" s="69"/>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67"/>
    </row>
    <row r="82" spans="1:53" ht="11" thickBot="1" x14ac:dyDescent="0.3">
      <c r="A82" s="67"/>
      <c r="B82" s="282"/>
      <c r="C82" s="282"/>
      <c r="D82" s="282"/>
      <c r="E82" s="282"/>
      <c r="F82" s="282"/>
      <c r="G82" s="282"/>
      <c r="H82" s="282"/>
      <c r="I82" s="28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67"/>
    </row>
    <row r="83" spans="1:53" ht="11" thickBot="1" x14ac:dyDescent="0.3">
      <c r="A83" s="67"/>
      <c r="B83" s="282"/>
      <c r="C83" s="282"/>
      <c r="D83" s="282"/>
      <c r="E83" s="282"/>
      <c r="F83" s="282"/>
      <c r="G83" s="282"/>
      <c r="H83" s="282"/>
      <c r="I83" s="282"/>
      <c r="J83" s="69"/>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67"/>
    </row>
    <row r="84" spans="1:53" ht="11" thickBot="1" x14ac:dyDescent="0.3">
      <c r="A84" s="67"/>
      <c r="B84" s="282"/>
      <c r="C84" s="282"/>
      <c r="D84" s="282"/>
      <c r="E84" s="282"/>
      <c r="F84" s="282"/>
      <c r="G84" s="282"/>
      <c r="H84" s="282"/>
      <c r="I84" s="282"/>
      <c r="J84" s="69"/>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67"/>
    </row>
    <row r="85" spans="1:53" ht="11" thickBot="1" x14ac:dyDescent="0.3">
      <c r="A85" s="67"/>
      <c r="B85" s="282"/>
      <c r="C85" s="282"/>
      <c r="D85" s="282"/>
      <c r="E85" s="282"/>
      <c r="F85" s="282"/>
      <c r="G85" s="282"/>
      <c r="H85" s="282"/>
      <c r="I85" s="282"/>
      <c r="J85" s="69"/>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67"/>
    </row>
    <row r="86" spans="1:53" ht="11" thickBot="1" x14ac:dyDescent="0.3">
      <c r="A86" s="67"/>
      <c r="B86" s="282"/>
      <c r="C86" s="282"/>
      <c r="D86" s="282"/>
      <c r="E86" s="282"/>
      <c r="F86" s="282"/>
      <c r="G86" s="282"/>
      <c r="H86" s="282"/>
      <c r="I86" s="282"/>
      <c r="J86" s="69"/>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67"/>
    </row>
    <row r="87" spans="1:53" ht="11" thickBot="1" x14ac:dyDescent="0.3">
      <c r="A87" s="67"/>
      <c r="B87" s="282"/>
      <c r="C87" s="282"/>
      <c r="D87" s="282"/>
      <c r="E87" s="282"/>
      <c r="F87" s="282"/>
      <c r="G87" s="282"/>
      <c r="H87" s="282"/>
      <c r="I87" s="282"/>
      <c r="J87" s="69"/>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67"/>
    </row>
    <row r="88" spans="1:53" ht="11" thickBot="1" x14ac:dyDescent="0.3">
      <c r="A88" s="67"/>
      <c r="B88" s="282"/>
      <c r="C88" s="282"/>
      <c r="D88" s="282"/>
      <c r="E88" s="282"/>
      <c r="F88" s="282"/>
      <c r="G88" s="282"/>
      <c r="H88" s="282"/>
      <c r="I88" s="282"/>
      <c r="J88" s="69"/>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67"/>
    </row>
    <row r="89" spans="1:53" ht="11" thickBot="1" x14ac:dyDescent="0.3">
      <c r="A89" s="67"/>
      <c r="B89" s="282"/>
      <c r="C89" s="282"/>
      <c r="D89" s="282"/>
      <c r="E89" s="282"/>
      <c r="F89" s="282"/>
      <c r="G89" s="282"/>
      <c r="H89" s="282"/>
      <c r="I89" s="282"/>
      <c r="J89" s="69"/>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67"/>
    </row>
    <row r="90" spans="1:53" ht="11" thickBot="1" x14ac:dyDescent="0.3">
      <c r="A90" s="67"/>
      <c r="B90" s="282"/>
      <c r="C90" s="282"/>
      <c r="D90" s="282"/>
      <c r="E90" s="282"/>
      <c r="F90" s="282"/>
      <c r="G90" s="282"/>
      <c r="H90" s="282"/>
      <c r="I90" s="282"/>
      <c r="J90" s="69"/>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67"/>
    </row>
    <row r="91" spans="1:53" ht="11" thickBot="1" x14ac:dyDescent="0.3">
      <c r="A91" s="67"/>
      <c r="B91" s="282"/>
      <c r="C91" s="282"/>
      <c r="D91" s="282"/>
      <c r="E91" s="282"/>
      <c r="F91" s="282"/>
      <c r="G91" s="282"/>
      <c r="H91" s="282"/>
      <c r="I91" s="282"/>
      <c r="J91" s="69"/>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67"/>
    </row>
    <row r="92" spans="1:53" ht="11" thickBot="1" x14ac:dyDescent="0.3">
      <c r="A92" s="67"/>
      <c r="B92" s="282"/>
      <c r="C92" s="282"/>
      <c r="D92" s="282"/>
      <c r="E92" s="282"/>
      <c r="F92" s="282"/>
      <c r="G92" s="282"/>
      <c r="H92" s="282"/>
      <c r="I92" s="282"/>
      <c r="J92" s="69"/>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67"/>
    </row>
    <row r="93" spans="1:53" ht="11" thickBot="1" x14ac:dyDescent="0.3">
      <c r="A93" s="67"/>
      <c r="B93" s="282"/>
      <c r="C93" s="282"/>
      <c r="D93" s="282"/>
      <c r="E93" s="282"/>
      <c r="F93" s="282"/>
      <c r="G93" s="282"/>
      <c r="H93" s="282"/>
      <c r="I93" s="282"/>
      <c r="J93" s="69"/>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67"/>
    </row>
    <row r="94" spans="1:53" ht="11" thickBot="1" x14ac:dyDescent="0.3">
      <c r="A94" s="67"/>
      <c r="B94" s="282"/>
      <c r="C94" s="282"/>
      <c r="D94" s="282"/>
      <c r="E94" s="282"/>
      <c r="F94" s="282"/>
      <c r="G94" s="282"/>
      <c r="H94" s="282"/>
      <c r="I94" s="282"/>
      <c r="J94" s="69"/>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67"/>
    </row>
    <row r="95" spans="1:53" ht="11" thickBot="1" x14ac:dyDescent="0.3">
      <c r="A95" s="67"/>
      <c r="B95" s="282"/>
      <c r="C95" s="282"/>
      <c r="D95" s="282"/>
      <c r="E95" s="282"/>
      <c r="F95" s="282"/>
      <c r="G95" s="282"/>
      <c r="H95" s="282"/>
      <c r="I95" s="282"/>
      <c r="J95" s="69"/>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67"/>
    </row>
    <row r="96" spans="1:53" ht="11" thickBot="1" x14ac:dyDescent="0.3">
      <c r="A96" s="67"/>
      <c r="B96" s="282"/>
      <c r="C96" s="282"/>
      <c r="D96" s="282"/>
      <c r="E96" s="282"/>
      <c r="F96" s="282"/>
      <c r="G96" s="282"/>
      <c r="H96" s="282"/>
      <c r="I96" s="282"/>
      <c r="J96" s="69"/>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67"/>
    </row>
    <row r="97" spans="1:53" ht="11" thickBot="1" x14ac:dyDescent="0.3">
      <c r="A97" s="67"/>
      <c r="B97" s="282"/>
      <c r="C97" s="282"/>
      <c r="D97" s="282"/>
      <c r="E97" s="282"/>
      <c r="F97" s="282"/>
      <c r="G97" s="282"/>
      <c r="H97" s="282"/>
      <c r="I97" s="282"/>
      <c r="J97" s="69"/>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67"/>
    </row>
    <row r="98" spans="1:53" ht="11" thickBot="1" x14ac:dyDescent="0.3">
      <c r="A98" s="67"/>
      <c r="B98" s="282"/>
      <c r="C98" s="282"/>
      <c r="D98" s="282"/>
      <c r="E98" s="282"/>
      <c r="F98" s="282"/>
      <c r="G98" s="282"/>
      <c r="H98" s="282"/>
      <c r="I98" s="282"/>
      <c r="J98" s="69"/>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67"/>
    </row>
    <row r="99" spans="1:53" ht="11" thickBot="1" x14ac:dyDescent="0.3">
      <c r="A99" s="67"/>
      <c r="B99" s="282"/>
      <c r="C99" s="282"/>
      <c r="D99" s="282"/>
      <c r="E99" s="282"/>
      <c r="F99" s="282"/>
      <c r="G99" s="282"/>
      <c r="H99" s="282"/>
      <c r="I99" s="282"/>
      <c r="J99" s="69"/>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67"/>
    </row>
    <row r="100" spans="1:53" ht="11" thickBot="1" x14ac:dyDescent="0.3">
      <c r="A100" s="67"/>
      <c r="B100" s="282"/>
      <c r="C100" s="282"/>
      <c r="D100" s="282"/>
      <c r="E100" s="282"/>
      <c r="F100" s="282"/>
      <c r="G100" s="282"/>
      <c r="H100" s="282"/>
      <c r="I100" s="282"/>
      <c r="J100" s="69"/>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67"/>
    </row>
    <row r="101" spans="1:53" ht="11" thickBot="1" x14ac:dyDescent="0.3">
      <c r="A101" s="67"/>
      <c r="B101" s="282"/>
      <c r="C101" s="282"/>
      <c r="D101" s="282"/>
      <c r="E101" s="282"/>
      <c r="F101" s="282"/>
      <c r="G101" s="282"/>
      <c r="H101" s="282"/>
      <c r="I101" s="282"/>
      <c r="J101" s="69"/>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67"/>
    </row>
    <row r="102" spans="1:53" ht="11" thickBot="1" x14ac:dyDescent="0.3">
      <c r="A102" s="67"/>
      <c r="B102" s="282"/>
      <c r="C102" s="282"/>
      <c r="D102" s="282"/>
      <c r="E102" s="282"/>
      <c r="F102" s="282"/>
      <c r="G102" s="282"/>
      <c r="H102" s="282"/>
      <c r="I102" s="282"/>
      <c r="J102" s="69"/>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67"/>
    </row>
    <row r="103" spans="1:53" ht="11" thickBot="1" x14ac:dyDescent="0.3">
      <c r="A103" s="67"/>
      <c r="B103" s="282"/>
      <c r="C103" s="282"/>
      <c r="D103" s="282"/>
      <c r="E103" s="282"/>
      <c r="F103" s="282"/>
      <c r="G103" s="282"/>
      <c r="H103" s="282"/>
      <c r="I103" s="282"/>
      <c r="J103" s="69"/>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67"/>
    </row>
    <row r="104" spans="1:53" ht="11" thickBot="1" x14ac:dyDescent="0.3">
      <c r="A104" s="67"/>
      <c r="B104" s="282"/>
      <c r="C104" s="282"/>
      <c r="D104" s="282"/>
      <c r="E104" s="282"/>
      <c r="F104" s="282"/>
      <c r="G104" s="282"/>
      <c r="H104" s="282"/>
      <c r="I104" s="282"/>
      <c r="J104" s="69"/>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67"/>
    </row>
    <row r="105" spans="1:53" ht="11" thickBot="1" x14ac:dyDescent="0.3">
      <c r="A105" s="67"/>
      <c r="B105" s="282"/>
      <c r="C105" s="282"/>
      <c r="D105" s="282"/>
      <c r="E105" s="282"/>
      <c r="F105" s="282"/>
      <c r="G105" s="282"/>
      <c r="H105" s="282"/>
      <c r="I105" s="282"/>
      <c r="J105" s="69"/>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67"/>
    </row>
    <row r="106" spans="1:53" ht="11" thickBot="1" x14ac:dyDescent="0.3">
      <c r="A106" s="67"/>
      <c r="B106" s="282"/>
      <c r="C106" s="282"/>
      <c r="D106" s="282"/>
      <c r="E106" s="282"/>
      <c r="F106" s="282"/>
      <c r="G106" s="282"/>
      <c r="H106" s="282"/>
      <c r="I106" s="282"/>
      <c r="J106" s="69"/>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67"/>
    </row>
    <row r="107" spans="1:53" ht="11" thickBot="1" x14ac:dyDescent="0.3">
      <c r="A107" s="67"/>
      <c r="B107" s="282"/>
      <c r="C107" s="282"/>
      <c r="D107" s="282"/>
      <c r="E107" s="282"/>
      <c r="F107" s="282"/>
      <c r="G107" s="282"/>
      <c r="H107" s="282"/>
      <c r="I107" s="282"/>
      <c r="J107" s="69"/>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67"/>
    </row>
    <row r="108" spans="1:53" ht="11" thickBot="1" x14ac:dyDescent="0.3">
      <c r="A108" s="67"/>
      <c r="B108" s="282"/>
      <c r="C108" s="282"/>
      <c r="D108" s="282"/>
      <c r="E108" s="282"/>
      <c r="F108" s="282"/>
      <c r="G108" s="282"/>
      <c r="H108" s="282"/>
      <c r="I108" s="282"/>
      <c r="J108" s="69"/>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67"/>
    </row>
    <row r="109" spans="1:53" ht="11" thickBot="1" x14ac:dyDescent="0.3">
      <c r="A109" s="67"/>
      <c r="B109" s="282"/>
      <c r="C109" s="282"/>
      <c r="D109" s="282"/>
      <c r="E109" s="282"/>
      <c r="F109" s="282"/>
      <c r="G109" s="282"/>
      <c r="H109" s="282"/>
      <c r="I109" s="282"/>
      <c r="J109" s="69"/>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67"/>
    </row>
    <row r="110" spans="1:53" ht="11" thickBot="1" x14ac:dyDescent="0.3">
      <c r="A110" s="67"/>
      <c r="B110" s="282"/>
      <c r="C110" s="282"/>
      <c r="D110" s="282"/>
      <c r="E110" s="282"/>
      <c r="F110" s="282"/>
      <c r="G110" s="282"/>
      <c r="H110" s="282"/>
      <c r="I110" s="282"/>
      <c r="J110" s="69"/>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67"/>
    </row>
    <row r="111" spans="1:53" ht="11" thickBot="1" x14ac:dyDescent="0.3">
      <c r="A111" s="67"/>
      <c r="B111" s="282"/>
      <c r="C111" s="282"/>
      <c r="D111" s="282"/>
      <c r="E111" s="282"/>
      <c r="F111" s="282"/>
      <c r="G111" s="282"/>
      <c r="H111" s="282"/>
      <c r="I111" s="282"/>
      <c r="J111" s="69"/>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67"/>
    </row>
    <row r="112" spans="1:53" ht="11" thickBot="1" x14ac:dyDescent="0.3">
      <c r="A112" s="67"/>
      <c r="B112" s="282"/>
      <c r="C112" s="282"/>
      <c r="D112" s="282"/>
      <c r="E112" s="282"/>
      <c r="F112" s="282"/>
      <c r="G112" s="282"/>
      <c r="H112" s="282"/>
      <c r="I112" s="282"/>
      <c r="J112" s="69"/>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67"/>
    </row>
    <row r="113" spans="1:53" ht="11" thickBot="1" x14ac:dyDescent="0.3">
      <c r="A113" s="67"/>
      <c r="B113" s="282"/>
      <c r="C113" s="282"/>
      <c r="D113" s="282"/>
      <c r="E113" s="282"/>
      <c r="F113" s="282"/>
      <c r="G113" s="282"/>
      <c r="H113" s="282"/>
      <c r="I113" s="282"/>
      <c r="J113" s="69"/>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67"/>
    </row>
    <row r="114" spans="1:53" ht="11" thickBot="1" x14ac:dyDescent="0.3">
      <c r="A114" s="67"/>
      <c r="B114" s="282"/>
      <c r="C114" s="282"/>
      <c r="D114" s="282"/>
      <c r="E114" s="282"/>
      <c r="F114" s="282"/>
      <c r="G114" s="282"/>
      <c r="H114" s="282"/>
      <c r="I114" s="282"/>
      <c r="J114" s="69"/>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67"/>
    </row>
    <row r="115" spans="1:53" x14ac:dyDescent="0.25">
      <c r="A115" s="594"/>
      <c r="B115" s="595"/>
      <c r="C115" s="595"/>
      <c r="D115" s="595"/>
      <c r="E115" s="595"/>
      <c r="F115" s="595"/>
      <c r="G115" s="595"/>
      <c r="H115" s="595"/>
      <c r="I115" s="595"/>
      <c r="J115" s="596"/>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594"/>
    </row>
  </sheetData>
  <sheetProtection selectLockedCells="1"/>
  <mergeCells count="24">
    <mergeCell ref="E1:F1"/>
    <mergeCell ref="B2:B4"/>
    <mergeCell ref="C2:C4"/>
    <mergeCell ref="D2:D4"/>
    <mergeCell ref="E2:E4"/>
    <mergeCell ref="F2:F4"/>
    <mergeCell ref="G5:G7"/>
    <mergeCell ref="N2:N4"/>
    <mergeCell ref="O2:O4"/>
    <mergeCell ref="P2:P4"/>
    <mergeCell ref="Q2:Q4"/>
    <mergeCell ref="G2:G4"/>
    <mergeCell ref="I2:I4"/>
    <mergeCell ref="J2:J4"/>
    <mergeCell ref="K2:K4"/>
    <mergeCell ref="L2:L4"/>
    <mergeCell ref="M2:M4"/>
    <mergeCell ref="H2:H4"/>
    <mergeCell ref="H5:H7"/>
    <mergeCell ref="Q9:T9"/>
    <mergeCell ref="T2:T4"/>
    <mergeCell ref="U2:U4"/>
    <mergeCell ref="R2:R4"/>
    <mergeCell ref="S2:S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BD124"/>
  <sheetViews>
    <sheetView topLeftCell="A40" zoomScale="110" zoomScaleNormal="110" workbookViewId="0">
      <selection activeCell="E53" sqref="E53"/>
    </sheetView>
  </sheetViews>
  <sheetFormatPr defaultColWidth="9.1796875" defaultRowHeight="10.5" x14ac:dyDescent="0.25"/>
  <cols>
    <col min="1" max="1" width="1.81640625" style="600" customWidth="1"/>
    <col min="2" max="2" width="23.81640625" style="600" customWidth="1"/>
    <col min="3" max="3" width="9.54296875" style="600" customWidth="1"/>
    <col min="4" max="4" width="15.7265625" style="600" customWidth="1"/>
    <col min="5" max="5" width="40.7265625" style="600" customWidth="1"/>
    <col min="6" max="6" width="14.453125" style="600" bestFit="1" customWidth="1"/>
    <col min="7" max="7" width="7.7265625" style="600" customWidth="1"/>
    <col min="8" max="8" width="19.26953125" style="600" customWidth="1"/>
    <col min="9" max="9" width="19.54296875" style="600" customWidth="1"/>
    <col min="10" max="10" width="13.453125" style="600" bestFit="1" customWidth="1"/>
    <col min="11" max="12" width="6.81640625" style="600" bestFit="1" customWidth="1"/>
    <col min="13" max="13" width="17" style="600" customWidth="1"/>
    <col min="14" max="14" width="10.7265625" style="600" customWidth="1"/>
    <col min="15" max="15" width="12" style="600" bestFit="1" customWidth="1"/>
    <col min="16" max="16" width="13.54296875" style="600" customWidth="1"/>
    <col min="17" max="17" width="13.81640625" style="600" customWidth="1"/>
    <col min="18" max="21" width="15.26953125" style="600" customWidth="1"/>
    <col min="22" max="22" width="11.26953125" style="600" customWidth="1"/>
    <col min="23" max="24" width="7.7265625" style="600" bestFit="1" customWidth="1"/>
    <col min="25" max="25" width="13.7265625" style="600" customWidth="1"/>
    <col min="26" max="26" width="13.81640625" style="600" bestFit="1" customWidth="1"/>
    <col min="27" max="27" width="13.81640625" style="600" customWidth="1"/>
    <col min="28" max="28" width="12.1796875" style="600" customWidth="1"/>
    <col min="29" max="29" width="13.54296875" style="600" bestFit="1" customWidth="1"/>
    <col min="30" max="16384" width="9.1796875" style="600"/>
  </cols>
  <sheetData>
    <row r="1" spans="1:56" s="1073" customFormat="1" ht="25.5" customHeight="1" thickBot="1" x14ac:dyDescent="0.4">
      <c r="A1" s="1069"/>
      <c r="B1" s="395" t="s">
        <v>131</v>
      </c>
      <c r="C1" s="1075"/>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1"/>
      <c r="AE1" s="1072"/>
      <c r="AF1" s="1072"/>
      <c r="AG1" s="1072"/>
      <c r="AH1" s="1072"/>
      <c r="AI1" s="1072"/>
      <c r="AJ1" s="1072"/>
      <c r="AK1" s="1072"/>
      <c r="AL1" s="1072"/>
      <c r="AM1" s="1072"/>
      <c r="AN1" s="1072"/>
      <c r="AO1" s="1072"/>
      <c r="AP1" s="1072"/>
      <c r="AQ1" s="1072"/>
      <c r="AR1" s="1072"/>
      <c r="AS1" s="1072"/>
      <c r="AT1" s="1072"/>
      <c r="AU1" s="1072"/>
      <c r="AV1" s="1072"/>
      <c r="AW1" s="1072"/>
      <c r="AX1" s="1072"/>
      <c r="AY1" s="1072"/>
      <c r="AZ1" s="1072"/>
      <c r="BA1" s="1072"/>
      <c r="BB1" s="1072"/>
      <c r="BC1" s="1072"/>
      <c r="BD1" s="1069"/>
    </row>
    <row r="2" spans="1:56" ht="63.75" customHeight="1" thickBot="1" x14ac:dyDescent="0.3">
      <c r="A2" s="67"/>
      <c r="B2" s="71" t="s">
        <v>26</v>
      </c>
      <c r="C2" s="72" t="s">
        <v>508</v>
      </c>
      <c r="D2" s="72" t="s">
        <v>229</v>
      </c>
      <c r="E2" s="72" t="s">
        <v>0</v>
      </c>
      <c r="F2" s="72" t="s">
        <v>230</v>
      </c>
      <c r="G2" s="991" t="s">
        <v>27</v>
      </c>
      <c r="H2" s="978" t="s">
        <v>263</v>
      </c>
      <c r="I2" s="992" t="s">
        <v>240</v>
      </c>
      <c r="J2" s="461" t="s">
        <v>241</v>
      </c>
      <c r="K2" s="463" t="s">
        <v>134</v>
      </c>
      <c r="L2" s="816" t="s">
        <v>717</v>
      </c>
      <c r="M2" s="816" t="s">
        <v>239</v>
      </c>
      <c r="N2" s="763" t="s">
        <v>59</v>
      </c>
      <c r="O2" s="74" t="s">
        <v>42</v>
      </c>
      <c r="P2" s="75" t="s">
        <v>56</v>
      </c>
      <c r="Q2" s="912" t="s">
        <v>264</v>
      </c>
      <c r="R2" s="295" t="s">
        <v>234</v>
      </c>
      <c r="S2" s="295" t="s">
        <v>447</v>
      </c>
      <c r="T2" s="295" t="s">
        <v>448</v>
      </c>
      <c r="U2" s="295" t="s">
        <v>449</v>
      </c>
      <c r="V2" s="902" t="s">
        <v>474</v>
      </c>
      <c r="W2" s="763" t="s">
        <v>41</v>
      </c>
      <c r="X2" s="75" t="s">
        <v>43</v>
      </c>
      <c r="Y2" s="763" t="s">
        <v>235</v>
      </c>
      <c r="Z2" s="74" t="s">
        <v>238</v>
      </c>
      <c r="AA2" s="75" t="s">
        <v>237</v>
      </c>
      <c r="AB2" s="462" t="s">
        <v>44</v>
      </c>
      <c r="AC2" s="75" t="s">
        <v>45</v>
      </c>
      <c r="AD2" s="69"/>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67"/>
    </row>
    <row r="3" spans="1:56" ht="11" thickBot="1" x14ac:dyDescent="0.3">
      <c r="A3" s="67"/>
      <c r="B3" s="1231" t="s">
        <v>139</v>
      </c>
      <c r="C3" s="76" t="s">
        <v>140</v>
      </c>
      <c r="D3" s="1235" t="s">
        <v>1</v>
      </c>
      <c r="E3" s="964" t="s">
        <v>32</v>
      </c>
      <c r="F3" s="77" t="s">
        <v>231</v>
      </c>
      <c r="G3" s="78" t="s">
        <v>3</v>
      </c>
      <c r="H3" s="354"/>
      <c r="I3" s="1252">
        <f>IFERROR(H3/($H$3+$H$8+$H$11+$H$18+$H$20+$H$27+$H$33+$H$35+$H$43+$H$47+$H$49+$H$55),0)</f>
        <v>0</v>
      </c>
      <c r="J3" s="736">
        <v>0.38400000000000001</v>
      </c>
      <c r="K3" s="1157"/>
      <c r="L3" s="1160" t="s">
        <v>721</v>
      </c>
      <c r="M3" s="79">
        <f>ROUND(J3*(1-$K$3),3)</f>
        <v>0.38400000000000001</v>
      </c>
      <c r="N3" s="80">
        <f>M3*H3</f>
        <v>0</v>
      </c>
      <c r="O3" s="80">
        <f>N3*12</f>
        <v>0</v>
      </c>
      <c r="P3" s="81">
        <f>O3*4</f>
        <v>0</v>
      </c>
      <c r="Q3" s="620"/>
      <c r="R3" s="621"/>
      <c r="S3" s="621"/>
      <c r="T3" s="621"/>
      <c r="U3" s="621"/>
      <c r="V3" s="622"/>
      <c r="W3" s="82">
        <f>VLOOKUP(G3,appoggio!$A$2:$C$15,3,FALSE)</f>
        <v>21.083333333333332</v>
      </c>
      <c r="X3" s="83">
        <f>VLOOKUP(G3,appoggio!$A$2:$C$15,2,FALSE)</f>
        <v>253</v>
      </c>
      <c r="Y3" s="84" t="str">
        <f>IFERROR(Z3/12,"resa mancante")</f>
        <v>resa mancante</v>
      </c>
      <c r="Z3" s="85" t="str">
        <f>IFERROR(H3/Q3*X3,"resa mancante")</f>
        <v>resa mancante</v>
      </c>
      <c r="AA3" s="86" t="str">
        <f>IFERROR(Z3*4,"resa mancante")</f>
        <v>resa mancante</v>
      </c>
      <c r="AB3" s="87" t="str">
        <f>IFERROR(V3*Z3,"resa mancante")</f>
        <v>resa mancante</v>
      </c>
      <c r="AC3" s="88" t="str">
        <f>IFERROR(AB3*4,"resa mancante")</f>
        <v>resa mancante</v>
      </c>
      <c r="AD3" s="69"/>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67"/>
    </row>
    <row r="4" spans="1:56" ht="15" customHeight="1" thickBot="1" x14ac:dyDescent="0.3">
      <c r="A4" s="67"/>
      <c r="B4" s="1232"/>
      <c r="C4" s="89" t="s">
        <v>141</v>
      </c>
      <c r="D4" s="1236"/>
      <c r="E4" s="90" t="s">
        <v>33</v>
      </c>
      <c r="F4" s="91" t="s">
        <v>231</v>
      </c>
      <c r="G4" s="92" t="s">
        <v>16</v>
      </c>
      <c r="H4" s="355"/>
      <c r="I4" s="1257"/>
      <c r="J4" s="737">
        <v>0.71</v>
      </c>
      <c r="K4" s="1158"/>
      <c r="L4" s="1161"/>
      <c r="M4" s="93">
        <f t="shared" ref="M4:M7" si="0">ROUND(J4*(1-$K$3),3)</f>
        <v>0.71</v>
      </c>
      <c r="N4" s="94">
        <f t="shared" ref="N4:N55" si="1">M4*H4</f>
        <v>0</v>
      </c>
      <c r="O4" s="94">
        <f t="shared" ref="O4:O55" si="2">N4*12</f>
        <v>0</v>
      </c>
      <c r="P4" s="95">
        <f t="shared" ref="P4:P55" si="3">O4*4</f>
        <v>0</v>
      </c>
      <c r="Q4" s="623"/>
      <c r="R4" s="624"/>
      <c r="S4" s="624"/>
      <c r="T4" s="624"/>
      <c r="U4" s="624"/>
      <c r="V4" s="625"/>
      <c r="W4" s="96">
        <f>VLOOKUP(G4,appoggio!$A$2:$C$15,3,FALSE)</f>
        <v>13</v>
      </c>
      <c r="X4" s="97">
        <f>VLOOKUP(G4,appoggio!$A$2:$C$15,2,FALSE)</f>
        <v>156</v>
      </c>
      <c r="Y4" s="98" t="str">
        <f t="shared" ref="Y4:Y55" si="4">IFERROR(Z4/12,"resa mancante")</f>
        <v>resa mancante</v>
      </c>
      <c r="Z4" s="99" t="str">
        <f t="shared" ref="Z4:Z55" si="5">IFERROR(H4/Q4*X4,"resa mancante")</f>
        <v>resa mancante</v>
      </c>
      <c r="AA4" s="100" t="str">
        <f t="shared" ref="AA4:AA28" si="6">IFERROR(Z4*4,"resa mancante")</f>
        <v>resa mancante</v>
      </c>
      <c r="AB4" s="101" t="str">
        <f t="shared" ref="AB4:AB28" si="7">IFERROR(V4*Z4,"resa mancante")</f>
        <v>resa mancante</v>
      </c>
      <c r="AC4" s="102" t="str">
        <f t="shared" ref="AC4:AC28" si="8">IFERROR(AB4*4,"resa mancante")</f>
        <v>resa mancante</v>
      </c>
      <c r="AD4" s="69"/>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67"/>
    </row>
    <row r="5" spans="1:56" ht="21.5" thickBot="1" x14ac:dyDescent="0.3">
      <c r="A5" s="67"/>
      <c r="B5" s="1232"/>
      <c r="C5" s="89" t="s">
        <v>142</v>
      </c>
      <c r="D5" s="910" t="s">
        <v>6</v>
      </c>
      <c r="E5" s="90" t="s">
        <v>138</v>
      </c>
      <c r="F5" s="91" t="s">
        <v>233</v>
      </c>
      <c r="G5" s="92" t="s">
        <v>16</v>
      </c>
      <c r="H5" s="355"/>
      <c r="I5" s="1257"/>
      <c r="J5" s="27">
        <v>11.356999999999999</v>
      </c>
      <c r="K5" s="1158"/>
      <c r="L5" s="1161"/>
      <c r="M5" s="747">
        <f t="shared" si="0"/>
        <v>11.356999999999999</v>
      </c>
      <c r="N5" s="103">
        <f t="shared" si="1"/>
        <v>0</v>
      </c>
      <c r="O5" s="103">
        <f t="shared" si="2"/>
        <v>0</v>
      </c>
      <c r="P5" s="104">
        <f t="shared" si="3"/>
        <v>0</v>
      </c>
      <c r="Q5" s="623"/>
      <c r="R5" s="624"/>
      <c r="S5" s="624"/>
      <c r="T5" s="624"/>
      <c r="U5" s="624"/>
      <c r="V5" s="625"/>
      <c r="W5" s="105">
        <f>VLOOKUP(G5,appoggio!$A$2:$C$15,3,FALSE)</f>
        <v>13</v>
      </c>
      <c r="X5" s="106">
        <f>VLOOKUP(G5,appoggio!$A$2:$C$15,2,FALSE)</f>
        <v>156</v>
      </c>
      <c r="Y5" s="107" t="str">
        <f t="shared" si="4"/>
        <v>resa mancante</v>
      </c>
      <c r="Z5" s="108" t="str">
        <f t="shared" si="5"/>
        <v>resa mancante</v>
      </c>
      <c r="AA5" s="109" t="str">
        <f t="shared" si="6"/>
        <v>resa mancante</v>
      </c>
      <c r="AB5" s="110" t="str">
        <f t="shared" si="7"/>
        <v>resa mancante</v>
      </c>
      <c r="AC5" s="111" t="str">
        <f t="shared" si="8"/>
        <v>resa mancante</v>
      </c>
      <c r="AD5" s="69"/>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67"/>
    </row>
    <row r="6" spans="1:56" ht="15" customHeight="1" thickBot="1" x14ac:dyDescent="0.3">
      <c r="A6" s="67"/>
      <c r="B6" s="1232"/>
      <c r="C6" s="89" t="s">
        <v>143</v>
      </c>
      <c r="D6" s="910" t="s">
        <v>9</v>
      </c>
      <c r="E6" s="90" t="s">
        <v>34</v>
      </c>
      <c r="F6" s="91" t="s">
        <v>233</v>
      </c>
      <c r="G6" s="92" t="s">
        <v>8</v>
      </c>
      <c r="H6" s="355"/>
      <c r="I6" s="1257"/>
      <c r="J6" s="28">
        <v>0.182</v>
      </c>
      <c r="K6" s="1158"/>
      <c r="L6" s="1161"/>
      <c r="M6" s="112">
        <f t="shared" si="0"/>
        <v>0.182</v>
      </c>
      <c r="N6" s="103">
        <f t="shared" si="1"/>
        <v>0</v>
      </c>
      <c r="O6" s="103">
        <f t="shared" si="2"/>
        <v>0</v>
      </c>
      <c r="P6" s="104">
        <f t="shared" si="3"/>
        <v>0</v>
      </c>
      <c r="Q6" s="623"/>
      <c r="R6" s="624"/>
      <c r="S6" s="624"/>
      <c r="T6" s="624"/>
      <c r="U6" s="624"/>
      <c r="V6" s="625"/>
      <c r="W6" s="105">
        <f>VLOOKUP(G6,appoggio!$A$2:$C$15,3,FALSE)</f>
        <v>1</v>
      </c>
      <c r="X6" s="106">
        <f>VLOOKUP(G6,appoggio!$A$2:$C$15,2,FALSE)</f>
        <v>12</v>
      </c>
      <c r="Y6" s="107" t="str">
        <f t="shared" si="4"/>
        <v>resa mancante</v>
      </c>
      <c r="Z6" s="108" t="str">
        <f t="shared" si="5"/>
        <v>resa mancante</v>
      </c>
      <c r="AA6" s="109" t="str">
        <f t="shared" si="6"/>
        <v>resa mancante</v>
      </c>
      <c r="AB6" s="110" t="str">
        <f t="shared" si="7"/>
        <v>resa mancante</v>
      </c>
      <c r="AC6" s="111" t="str">
        <f t="shared" si="8"/>
        <v>resa mancante</v>
      </c>
      <c r="AD6" s="69"/>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67"/>
    </row>
    <row r="7" spans="1:56" ht="11" thickBot="1" x14ac:dyDescent="0.3">
      <c r="A7" s="67"/>
      <c r="B7" s="1232"/>
      <c r="C7" s="113" t="s">
        <v>144</v>
      </c>
      <c r="D7" s="910" t="s">
        <v>12</v>
      </c>
      <c r="E7" s="90" t="s">
        <v>36</v>
      </c>
      <c r="F7" s="91" t="s">
        <v>231</v>
      </c>
      <c r="G7" s="92" t="s">
        <v>25</v>
      </c>
      <c r="H7" s="355"/>
      <c r="I7" s="1253"/>
      <c r="J7" s="28">
        <v>0.22700000000000001</v>
      </c>
      <c r="K7" s="1159"/>
      <c r="L7" s="1162"/>
      <c r="M7" s="114">
        <f t="shared" si="0"/>
        <v>0.22700000000000001</v>
      </c>
      <c r="N7" s="115">
        <f t="shared" si="1"/>
        <v>0</v>
      </c>
      <c r="O7" s="115">
        <f t="shared" si="2"/>
        <v>0</v>
      </c>
      <c r="P7" s="116">
        <f t="shared" si="3"/>
        <v>0</v>
      </c>
      <c r="Q7" s="626"/>
      <c r="R7" s="627"/>
      <c r="S7" s="627"/>
      <c r="T7" s="627"/>
      <c r="U7" s="627"/>
      <c r="V7" s="628"/>
      <c r="W7" s="117">
        <f>VLOOKUP(G7,appoggio!$A$2:$C$15,3,FALSE)</f>
        <v>0.16666666666666666</v>
      </c>
      <c r="X7" s="118">
        <f>VLOOKUP(G7,appoggio!$A$2:$C$15,2,FALSE)</f>
        <v>2</v>
      </c>
      <c r="Y7" s="119" t="str">
        <f t="shared" si="4"/>
        <v>resa mancante</v>
      </c>
      <c r="Z7" s="120" t="str">
        <f t="shared" si="5"/>
        <v>resa mancante</v>
      </c>
      <c r="AA7" s="121" t="str">
        <f t="shared" si="6"/>
        <v>resa mancante</v>
      </c>
      <c r="AB7" s="122" t="str">
        <f t="shared" si="7"/>
        <v>resa mancante</v>
      </c>
      <c r="AC7" s="123" t="str">
        <f t="shared" si="8"/>
        <v>resa mancante</v>
      </c>
      <c r="AD7" s="69"/>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67"/>
    </row>
    <row r="8" spans="1:56" x14ac:dyDescent="0.25">
      <c r="A8" s="67"/>
      <c r="B8" s="1227" t="s">
        <v>148</v>
      </c>
      <c r="C8" s="12" t="s">
        <v>145</v>
      </c>
      <c r="D8" s="1229" t="s">
        <v>1</v>
      </c>
      <c r="E8" s="124" t="s">
        <v>32</v>
      </c>
      <c r="F8" s="125" t="s">
        <v>231</v>
      </c>
      <c r="G8" s="126" t="s">
        <v>3</v>
      </c>
      <c r="H8" s="354"/>
      <c r="I8" s="1252">
        <f>IFERROR(H8/($H$3+$H$8+$H$11+$H$18+$H$20+$H$27+$H$33+$H$35+$H$43+$H$47+$H$49+$H$55),0)</f>
        <v>0</v>
      </c>
      <c r="J8" s="738">
        <v>0.38400000000000001</v>
      </c>
      <c r="K8" s="1157"/>
      <c r="L8" s="1160" t="s">
        <v>722</v>
      </c>
      <c r="M8" s="127">
        <f>ROUND(J8*(1-$K$8),3)</f>
        <v>0.38400000000000001</v>
      </c>
      <c r="N8" s="128">
        <f t="shared" si="1"/>
        <v>0</v>
      </c>
      <c r="O8" s="128">
        <f t="shared" si="2"/>
        <v>0</v>
      </c>
      <c r="P8" s="128">
        <f t="shared" si="3"/>
        <v>0</v>
      </c>
      <c r="Q8" s="629"/>
      <c r="R8" s="621"/>
      <c r="S8" s="621"/>
      <c r="T8" s="621"/>
      <c r="U8" s="621"/>
      <c r="V8" s="622"/>
      <c r="W8" s="129">
        <f>VLOOKUP(G8,appoggio!$A$2:$C$15,3,FALSE)</f>
        <v>21.083333333333332</v>
      </c>
      <c r="X8" s="130">
        <f>VLOOKUP(G8,appoggio!$A$2:$C$15,2,FALSE)</f>
        <v>253</v>
      </c>
      <c r="Y8" s="131" t="str">
        <f t="shared" si="4"/>
        <v>resa mancante</v>
      </c>
      <c r="Z8" s="132" t="str">
        <f t="shared" si="5"/>
        <v>resa mancante</v>
      </c>
      <c r="AA8" s="133" t="str">
        <f t="shared" si="6"/>
        <v>resa mancante</v>
      </c>
      <c r="AB8" s="134" t="str">
        <f t="shared" si="7"/>
        <v>resa mancante</v>
      </c>
      <c r="AC8" s="135" t="str">
        <f t="shared" si="8"/>
        <v>resa mancante</v>
      </c>
      <c r="AD8" s="69"/>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67"/>
    </row>
    <row r="9" spans="1:56" ht="14.5" customHeight="1" x14ac:dyDescent="0.25">
      <c r="A9" s="67"/>
      <c r="B9" s="1228"/>
      <c r="C9" s="13" t="s">
        <v>146</v>
      </c>
      <c r="D9" s="1230"/>
      <c r="E9" s="90" t="s">
        <v>33</v>
      </c>
      <c r="F9" s="91" t="s">
        <v>231</v>
      </c>
      <c r="G9" s="92" t="s">
        <v>29</v>
      </c>
      <c r="H9" s="355"/>
      <c r="I9" s="1257"/>
      <c r="J9" s="27">
        <v>0.47399999999999998</v>
      </c>
      <c r="K9" s="1158"/>
      <c r="L9" s="1161"/>
      <c r="M9" s="136">
        <f t="shared" ref="M9:M10" si="9">ROUND(J9*(1-$K$8),3)</f>
        <v>0.47399999999999998</v>
      </c>
      <c r="N9" s="103">
        <f t="shared" si="1"/>
        <v>0</v>
      </c>
      <c r="O9" s="103">
        <f t="shared" si="2"/>
        <v>0</v>
      </c>
      <c r="P9" s="103">
        <f t="shared" si="3"/>
        <v>0</v>
      </c>
      <c r="Q9" s="623"/>
      <c r="R9" s="624"/>
      <c r="S9" s="624"/>
      <c r="T9" s="624"/>
      <c r="U9" s="624"/>
      <c r="V9" s="625"/>
      <c r="W9" s="105">
        <f>VLOOKUP(G9,appoggio!$A$2:$C$15,3,FALSE)</f>
        <v>8.6666666666666661</v>
      </c>
      <c r="X9" s="106">
        <f>VLOOKUP(G9,appoggio!$A$2:$C$15,2,FALSE)</f>
        <v>104</v>
      </c>
      <c r="Y9" s="107" t="str">
        <f t="shared" si="4"/>
        <v>resa mancante</v>
      </c>
      <c r="Z9" s="108" t="str">
        <f t="shared" si="5"/>
        <v>resa mancante</v>
      </c>
      <c r="AA9" s="109" t="str">
        <f t="shared" si="6"/>
        <v>resa mancante</v>
      </c>
      <c r="AB9" s="110" t="str">
        <f t="shared" si="7"/>
        <v>resa mancante</v>
      </c>
      <c r="AC9" s="111" t="str">
        <f t="shared" si="8"/>
        <v>resa mancante</v>
      </c>
      <c r="AD9" s="69"/>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67"/>
    </row>
    <row r="10" spans="1:56" ht="15" customHeight="1" thickBot="1" x14ac:dyDescent="0.3">
      <c r="A10" s="67"/>
      <c r="B10" s="1228"/>
      <c r="C10" s="13" t="s">
        <v>147</v>
      </c>
      <c r="D10" s="910" t="s">
        <v>4</v>
      </c>
      <c r="E10" s="90" t="s">
        <v>5</v>
      </c>
      <c r="F10" s="91" t="s">
        <v>233</v>
      </c>
      <c r="G10" s="92" t="s">
        <v>3</v>
      </c>
      <c r="H10" s="355"/>
      <c r="I10" s="1253"/>
      <c r="J10" s="29">
        <v>3.8380000000000001</v>
      </c>
      <c r="K10" s="1159"/>
      <c r="L10" s="1162"/>
      <c r="M10" s="748">
        <f t="shared" si="9"/>
        <v>3.8380000000000001</v>
      </c>
      <c r="N10" s="103">
        <f t="shared" si="1"/>
        <v>0</v>
      </c>
      <c r="O10" s="103">
        <f t="shared" si="2"/>
        <v>0</v>
      </c>
      <c r="P10" s="103">
        <f t="shared" si="3"/>
        <v>0</v>
      </c>
      <c r="Q10" s="626"/>
      <c r="R10" s="627"/>
      <c r="S10" s="627"/>
      <c r="T10" s="627"/>
      <c r="U10" s="627"/>
      <c r="V10" s="628"/>
      <c r="W10" s="105">
        <f>VLOOKUP(G10,appoggio!$A$2:$C$15,3,FALSE)</f>
        <v>21.083333333333332</v>
      </c>
      <c r="X10" s="106">
        <f>VLOOKUP(G10,appoggio!$A$2:$C$15,2,FALSE)</f>
        <v>253</v>
      </c>
      <c r="Y10" s="107" t="str">
        <f t="shared" si="4"/>
        <v>resa mancante</v>
      </c>
      <c r="Z10" s="108" t="str">
        <f t="shared" si="5"/>
        <v>resa mancante</v>
      </c>
      <c r="AA10" s="109" t="str">
        <f t="shared" si="6"/>
        <v>resa mancante</v>
      </c>
      <c r="AB10" s="110" t="str">
        <f t="shared" si="7"/>
        <v>resa mancante</v>
      </c>
      <c r="AC10" s="111" t="str">
        <f t="shared" si="8"/>
        <v>resa mancante</v>
      </c>
      <c r="AD10" s="69"/>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67"/>
    </row>
    <row r="11" spans="1:56" x14ac:dyDescent="0.25">
      <c r="A11" s="67"/>
      <c r="B11" s="1227" t="s">
        <v>149</v>
      </c>
      <c r="C11" s="1123" t="s">
        <v>1230</v>
      </c>
      <c r="D11" s="1229" t="s">
        <v>1</v>
      </c>
      <c r="E11" s="124" t="s">
        <v>32</v>
      </c>
      <c r="F11" s="125" t="s">
        <v>231</v>
      </c>
      <c r="G11" s="126" t="s">
        <v>3</v>
      </c>
      <c r="H11" s="354"/>
      <c r="I11" s="1252">
        <f>IFERROR(H11/($H$3+$H$8+$H$11+$H$18+$H$20+$H$27+$H$33+$H$35+$H$43+$H$47+$H$49+$H$55),0)</f>
        <v>0</v>
      </c>
      <c r="J11" s="739">
        <v>0.38400000000000001</v>
      </c>
      <c r="K11" s="1157"/>
      <c r="L11" s="1160" t="s">
        <v>723</v>
      </c>
      <c r="M11" s="137">
        <f>ROUND(J11*(1-$K$11),3)</f>
        <v>0.38400000000000001</v>
      </c>
      <c r="N11" s="138">
        <f t="shared" si="1"/>
        <v>0</v>
      </c>
      <c r="O11" s="138">
        <f t="shared" si="2"/>
        <v>0</v>
      </c>
      <c r="P11" s="138">
        <f t="shared" si="3"/>
        <v>0</v>
      </c>
      <c r="Q11" s="629"/>
      <c r="R11" s="621"/>
      <c r="S11" s="621"/>
      <c r="T11" s="621"/>
      <c r="U11" s="621"/>
      <c r="V11" s="622"/>
      <c r="W11" s="139">
        <f>VLOOKUP(G11,appoggio!$A$2:$C$15,3,FALSE)</f>
        <v>21.083333333333332</v>
      </c>
      <c r="X11" s="140">
        <f>VLOOKUP(G11,appoggio!$A$2:$C$15,2,FALSE)</f>
        <v>253</v>
      </c>
      <c r="Y11" s="141" t="str">
        <f t="shared" si="4"/>
        <v>resa mancante</v>
      </c>
      <c r="Z11" s="142" t="str">
        <f t="shared" si="5"/>
        <v>resa mancante</v>
      </c>
      <c r="AA11" s="143" t="str">
        <f t="shared" si="6"/>
        <v>resa mancante</v>
      </c>
      <c r="AB11" s="144" t="str">
        <f t="shared" si="7"/>
        <v>resa mancante</v>
      </c>
      <c r="AC11" s="145" t="str">
        <f t="shared" si="8"/>
        <v>resa mancante</v>
      </c>
      <c r="AD11" s="69"/>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67"/>
    </row>
    <row r="12" spans="1:56" ht="14.5" customHeight="1" x14ac:dyDescent="0.25">
      <c r="A12" s="67"/>
      <c r="B12" s="1228"/>
      <c r="C12" s="1124" t="s">
        <v>1231</v>
      </c>
      <c r="D12" s="1230"/>
      <c r="E12" s="90" t="s">
        <v>33</v>
      </c>
      <c r="F12" s="91" t="s">
        <v>231</v>
      </c>
      <c r="G12" s="92" t="s">
        <v>3</v>
      </c>
      <c r="H12" s="355"/>
      <c r="I12" s="1257"/>
      <c r="J12" s="148">
        <v>1.151</v>
      </c>
      <c r="K12" s="1158"/>
      <c r="L12" s="1161"/>
      <c r="M12" s="136">
        <f t="shared" ref="M12:M17" si="10">ROUND(J12*(1-$K$11),3)</f>
        <v>1.151</v>
      </c>
      <c r="N12" s="103">
        <f t="shared" si="1"/>
        <v>0</v>
      </c>
      <c r="O12" s="103">
        <f t="shared" si="2"/>
        <v>0</v>
      </c>
      <c r="P12" s="103">
        <f t="shared" si="3"/>
        <v>0</v>
      </c>
      <c r="Q12" s="623"/>
      <c r="R12" s="624"/>
      <c r="S12" s="624"/>
      <c r="T12" s="624"/>
      <c r="U12" s="624"/>
      <c r="V12" s="625"/>
      <c r="W12" s="105">
        <f>VLOOKUP(G12,appoggio!$A$2:$C$15,3,FALSE)</f>
        <v>21.083333333333332</v>
      </c>
      <c r="X12" s="106">
        <f>VLOOKUP(G12,appoggio!$A$2:$C$15,2,FALSE)</f>
        <v>253</v>
      </c>
      <c r="Y12" s="107" t="str">
        <f t="shared" si="4"/>
        <v>resa mancante</v>
      </c>
      <c r="Z12" s="108" t="str">
        <f t="shared" si="5"/>
        <v>resa mancante</v>
      </c>
      <c r="AA12" s="109" t="str">
        <f t="shared" si="6"/>
        <v>resa mancante</v>
      </c>
      <c r="AB12" s="110" t="str">
        <f t="shared" si="7"/>
        <v>resa mancante</v>
      </c>
      <c r="AC12" s="111" t="str">
        <f t="shared" si="8"/>
        <v>resa mancante</v>
      </c>
      <c r="AD12" s="69"/>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67"/>
    </row>
    <row r="13" spans="1:56" ht="14.5" customHeight="1" x14ac:dyDescent="0.25">
      <c r="A13" s="67"/>
      <c r="B13" s="1228"/>
      <c r="C13" s="1124" t="s">
        <v>1232</v>
      </c>
      <c r="D13" s="910" t="s">
        <v>4</v>
      </c>
      <c r="E13" s="146" t="s">
        <v>5</v>
      </c>
      <c r="F13" s="147" t="s">
        <v>233</v>
      </c>
      <c r="G13" s="92" t="s">
        <v>3</v>
      </c>
      <c r="H13" s="355"/>
      <c r="I13" s="1257"/>
      <c r="J13" s="148">
        <v>3.8380000000000001</v>
      </c>
      <c r="K13" s="1158"/>
      <c r="L13" s="1161"/>
      <c r="M13" s="747">
        <f t="shared" si="10"/>
        <v>3.8380000000000001</v>
      </c>
      <c r="N13" s="103">
        <f t="shared" si="1"/>
        <v>0</v>
      </c>
      <c r="O13" s="103">
        <f t="shared" si="2"/>
        <v>0</v>
      </c>
      <c r="P13" s="103">
        <f t="shared" si="3"/>
        <v>0</v>
      </c>
      <c r="Q13" s="630"/>
      <c r="R13" s="624"/>
      <c r="S13" s="624"/>
      <c r="T13" s="624"/>
      <c r="U13" s="624"/>
      <c r="V13" s="625"/>
      <c r="W13" s="105">
        <f>VLOOKUP(G13,appoggio!$A$2:$C$15,3,FALSE)</f>
        <v>21.083333333333332</v>
      </c>
      <c r="X13" s="106">
        <f>VLOOKUP(G13,appoggio!$A$2:$C$15,2,FALSE)</f>
        <v>253</v>
      </c>
      <c r="Y13" s="107" t="str">
        <f t="shared" si="4"/>
        <v>resa mancante</v>
      </c>
      <c r="Z13" s="108" t="str">
        <f t="shared" si="5"/>
        <v>resa mancante</v>
      </c>
      <c r="AA13" s="109" t="str">
        <f t="shared" si="6"/>
        <v>resa mancante</v>
      </c>
      <c r="AB13" s="110" t="str">
        <f t="shared" si="7"/>
        <v>resa mancante</v>
      </c>
      <c r="AC13" s="111" t="str">
        <f t="shared" si="8"/>
        <v>resa mancante</v>
      </c>
      <c r="AD13" s="69"/>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67"/>
    </row>
    <row r="14" spans="1:56" ht="14.5" customHeight="1" x14ac:dyDescent="0.25">
      <c r="A14" s="67"/>
      <c r="B14" s="1228"/>
      <c r="C14" s="1124" t="s">
        <v>1233</v>
      </c>
      <c r="D14" s="910" t="s">
        <v>9</v>
      </c>
      <c r="E14" s="90" t="s">
        <v>34</v>
      </c>
      <c r="F14" s="91" t="s">
        <v>233</v>
      </c>
      <c r="G14" s="92" t="s">
        <v>8</v>
      </c>
      <c r="H14" s="355"/>
      <c r="I14" s="1257"/>
      <c r="J14" s="148">
        <v>0.182</v>
      </c>
      <c r="K14" s="1158"/>
      <c r="L14" s="1161"/>
      <c r="M14" s="747">
        <f t="shared" si="10"/>
        <v>0.182</v>
      </c>
      <c r="N14" s="103">
        <f t="shared" si="1"/>
        <v>0</v>
      </c>
      <c r="O14" s="103">
        <f t="shared" si="2"/>
        <v>0</v>
      </c>
      <c r="P14" s="103">
        <f t="shared" si="3"/>
        <v>0</v>
      </c>
      <c r="Q14" s="630"/>
      <c r="R14" s="624"/>
      <c r="S14" s="624"/>
      <c r="T14" s="624"/>
      <c r="U14" s="624"/>
      <c r="V14" s="625"/>
      <c r="W14" s="105">
        <f>VLOOKUP(G14,appoggio!$A$2:$C$15,3,FALSE)</f>
        <v>1</v>
      </c>
      <c r="X14" s="106">
        <f>VLOOKUP(G14,appoggio!$A$2:$C$15,2,FALSE)</f>
        <v>12</v>
      </c>
      <c r="Y14" s="107" t="str">
        <f t="shared" si="4"/>
        <v>resa mancante</v>
      </c>
      <c r="Z14" s="108" t="str">
        <f t="shared" si="5"/>
        <v>resa mancante</v>
      </c>
      <c r="AA14" s="109" t="str">
        <f t="shared" si="6"/>
        <v>resa mancante</v>
      </c>
      <c r="AB14" s="110" t="str">
        <f t="shared" si="7"/>
        <v>resa mancante</v>
      </c>
      <c r="AC14" s="111" t="str">
        <f t="shared" si="8"/>
        <v>resa mancante</v>
      </c>
      <c r="AD14" s="69"/>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67"/>
    </row>
    <row r="15" spans="1:56" ht="27" customHeight="1" x14ac:dyDescent="0.25">
      <c r="A15" s="67"/>
      <c r="B15" s="1228"/>
      <c r="C15" s="1124" t="s">
        <v>1234</v>
      </c>
      <c r="D15" s="910" t="s">
        <v>12</v>
      </c>
      <c r="E15" s="90" t="s">
        <v>36</v>
      </c>
      <c r="F15" s="91" t="s">
        <v>231</v>
      </c>
      <c r="G15" s="92" t="s">
        <v>11</v>
      </c>
      <c r="H15" s="355"/>
      <c r="I15" s="1257"/>
      <c r="J15" s="151">
        <v>0.45600000000000002</v>
      </c>
      <c r="K15" s="1158"/>
      <c r="L15" s="1161"/>
      <c r="M15" s="149">
        <f t="shared" si="10"/>
        <v>0.45600000000000002</v>
      </c>
      <c r="N15" s="103">
        <f t="shared" si="1"/>
        <v>0</v>
      </c>
      <c r="O15" s="103">
        <f t="shared" si="2"/>
        <v>0</v>
      </c>
      <c r="P15" s="103">
        <f t="shared" si="3"/>
        <v>0</v>
      </c>
      <c r="Q15" s="630"/>
      <c r="R15" s="624"/>
      <c r="S15" s="624"/>
      <c r="T15" s="624"/>
      <c r="U15" s="624"/>
      <c r="V15" s="625"/>
      <c r="W15" s="105">
        <f>VLOOKUP(G15,appoggio!$A$2:$C$15,3,FALSE)</f>
        <v>0.33333333333333331</v>
      </c>
      <c r="X15" s="106">
        <f>VLOOKUP(G15,appoggio!$A$2:$C$15,2,FALSE)</f>
        <v>4</v>
      </c>
      <c r="Y15" s="107" t="str">
        <f t="shared" si="4"/>
        <v>resa mancante</v>
      </c>
      <c r="Z15" s="108" t="str">
        <f t="shared" si="5"/>
        <v>resa mancante</v>
      </c>
      <c r="AA15" s="109" t="str">
        <f t="shared" si="6"/>
        <v>resa mancante</v>
      </c>
      <c r="AB15" s="110" t="str">
        <f t="shared" si="7"/>
        <v>resa mancante</v>
      </c>
      <c r="AC15" s="111" t="str">
        <f t="shared" si="8"/>
        <v>resa mancante</v>
      </c>
      <c r="AD15" s="69"/>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67"/>
    </row>
    <row r="16" spans="1:56" ht="14.5" customHeight="1" x14ac:dyDescent="0.25">
      <c r="A16" s="67"/>
      <c r="B16" s="1228"/>
      <c r="C16" s="1124" t="s">
        <v>1235</v>
      </c>
      <c r="D16" s="1233" t="s">
        <v>19</v>
      </c>
      <c r="E16" s="90" t="s">
        <v>20</v>
      </c>
      <c r="F16" s="91" t="s">
        <v>233</v>
      </c>
      <c r="G16" s="92" t="s">
        <v>3</v>
      </c>
      <c r="H16" s="355"/>
      <c r="I16" s="1257"/>
      <c r="J16" s="148">
        <v>23.024999999999999</v>
      </c>
      <c r="K16" s="1158"/>
      <c r="L16" s="1161"/>
      <c r="M16" s="747">
        <f t="shared" si="10"/>
        <v>23.024999999999999</v>
      </c>
      <c r="N16" s="103">
        <f t="shared" si="1"/>
        <v>0</v>
      </c>
      <c r="O16" s="103">
        <f t="shared" si="2"/>
        <v>0</v>
      </c>
      <c r="P16" s="103">
        <f t="shared" si="3"/>
        <v>0</v>
      </c>
      <c r="Q16" s="630"/>
      <c r="R16" s="624"/>
      <c r="S16" s="624"/>
      <c r="T16" s="624"/>
      <c r="U16" s="624"/>
      <c r="V16" s="625"/>
      <c r="W16" s="105">
        <f>VLOOKUP(G16,appoggio!$A$2:$C$15,3,FALSE)</f>
        <v>21.083333333333332</v>
      </c>
      <c r="X16" s="106">
        <f>VLOOKUP(G16,appoggio!$A$2:$C$15,2,FALSE)</f>
        <v>253</v>
      </c>
      <c r="Y16" s="107" t="str">
        <f t="shared" si="4"/>
        <v>resa mancante</v>
      </c>
      <c r="Z16" s="108" t="str">
        <f t="shared" si="5"/>
        <v>resa mancante</v>
      </c>
      <c r="AA16" s="109" t="str">
        <f t="shared" si="6"/>
        <v>resa mancante</v>
      </c>
      <c r="AB16" s="110" t="str">
        <f t="shared" si="7"/>
        <v>resa mancante</v>
      </c>
      <c r="AC16" s="111" t="str">
        <f t="shared" si="8"/>
        <v>resa mancante</v>
      </c>
      <c r="AD16" s="69"/>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67"/>
    </row>
    <row r="17" spans="1:56" ht="21.5" thickBot="1" x14ac:dyDescent="0.3">
      <c r="A17" s="67"/>
      <c r="B17" s="1228"/>
      <c r="C17" s="1124" t="s">
        <v>1236</v>
      </c>
      <c r="D17" s="1234"/>
      <c r="E17" s="90" t="s">
        <v>21</v>
      </c>
      <c r="F17" s="91" t="s">
        <v>233</v>
      </c>
      <c r="G17" s="92" t="s">
        <v>22</v>
      </c>
      <c r="H17" s="355"/>
      <c r="I17" s="1253"/>
      <c r="J17" s="148">
        <v>3.944</v>
      </c>
      <c r="K17" s="1159"/>
      <c r="L17" s="1162"/>
      <c r="M17" s="747">
        <f t="shared" si="10"/>
        <v>3.944</v>
      </c>
      <c r="N17" s="103">
        <f t="shared" si="1"/>
        <v>0</v>
      </c>
      <c r="O17" s="103">
        <f t="shared" si="2"/>
        <v>0</v>
      </c>
      <c r="P17" s="103">
        <f t="shared" si="3"/>
        <v>0</v>
      </c>
      <c r="Q17" s="631"/>
      <c r="R17" s="627"/>
      <c r="S17" s="627"/>
      <c r="T17" s="627"/>
      <c r="U17" s="627"/>
      <c r="V17" s="628"/>
      <c r="W17" s="105">
        <f>VLOOKUP(G17,appoggio!$A$2:$C$15,3,FALSE)</f>
        <v>4.333333333333333</v>
      </c>
      <c r="X17" s="106">
        <f>VLOOKUP(G17,appoggio!$A$2:$C$15,2,FALSE)</f>
        <v>52</v>
      </c>
      <c r="Y17" s="107" t="str">
        <f t="shared" si="4"/>
        <v>resa mancante</v>
      </c>
      <c r="Z17" s="108" t="str">
        <f t="shared" si="5"/>
        <v>resa mancante</v>
      </c>
      <c r="AA17" s="109" t="str">
        <f t="shared" si="6"/>
        <v>resa mancante</v>
      </c>
      <c r="AB17" s="110" t="str">
        <f t="shared" si="7"/>
        <v>resa mancante</v>
      </c>
      <c r="AC17" s="111" t="str">
        <f t="shared" si="8"/>
        <v>resa mancante</v>
      </c>
      <c r="AD17" s="69"/>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67"/>
    </row>
    <row r="18" spans="1:56" ht="15" customHeight="1" x14ac:dyDescent="0.25">
      <c r="A18" s="67"/>
      <c r="B18" s="1248" t="s">
        <v>152</v>
      </c>
      <c r="C18" s="12" t="s">
        <v>1237</v>
      </c>
      <c r="D18" s="1229" t="s">
        <v>1</v>
      </c>
      <c r="E18" s="124" t="s">
        <v>32</v>
      </c>
      <c r="F18" s="125" t="s">
        <v>231</v>
      </c>
      <c r="G18" s="126" t="s">
        <v>22</v>
      </c>
      <c r="H18" s="354"/>
      <c r="I18" s="1252">
        <f>IFERROR(H18/($H$3+$H$8+$H$11+$H$18+$H$20+$H$27+$H$33+$H$35+$H$43+$H$47+$H$49+$H$55),0)</f>
        <v>0</v>
      </c>
      <c r="J18" s="739">
        <v>7.9000000000000001E-2</v>
      </c>
      <c r="K18" s="1157"/>
      <c r="L18" s="1160" t="s">
        <v>724</v>
      </c>
      <c r="M18" s="137">
        <f>ROUND(J18*(1-$K$18),3)</f>
        <v>7.9000000000000001E-2</v>
      </c>
      <c r="N18" s="138">
        <f t="shared" si="1"/>
        <v>0</v>
      </c>
      <c r="O18" s="138">
        <f t="shared" si="2"/>
        <v>0</v>
      </c>
      <c r="P18" s="138">
        <f t="shared" si="3"/>
        <v>0</v>
      </c>
      <c r="Q18" s="629"/>
      <c r="R18" s="621"/>
      <c r="S18" s="621"/>
      <c r="T18" s="621"/>
      <c r="U18" s="621"/>
      <c r="V18" s="622"/>
      <c r="W18" s="139">
        <f>VLOOKUP(G18,appoggio!$A$2:$C$15,3,FALSE)</f>
        <v>4.333333333333333</v>
      </c>
      <c r="X18" s="140">
        <f>VLOOKUP(G18,appoggio!$A$2:$C$15,2,FALSE)</f>
        <v>52</v>
      </c>
      <c r="Y18" s="141" t="str">
        <f t="shared" si="4"/>
        <v>resa mancante</v>
      </c>
      <c r="Z18" s="142" t="str">
        <f t="shared" si="5"/>
        <v>resa mancante</v>
      </c>
      <c r="AA18" s="143" t="str">
        <f t="shared" si="6"/>
        <v>resa mancante</v>
      </c>
      <c r="AB18" s="144" t="str">
        <f t="shared" si="7"/>
        <v>resa mancante</v>
      </c>
      <c r="AC18" s="145" t="str">
        <f t="shared" si="8"/>
        <v>resa mancante</v>
      </c>
      <c r="AD18" s="69"/>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67"/>
    </row>
    <row r="19" spans="1:56" ht="15" customHeight="1" thickBot="1" x14ac:dyDescent="0.3">
      <c r="A19" s="67"/>
      <c r="B19" s="1249"/>
      <c r="C19" s="13" t="s">
        <v>1238</v>
      </c>
      <c r="D19" s="1230"/>
      <c r="E19" s="90" t="s">
        <v>33</v>
      </c>
      <c r="F19" s="91" t="s">
        <v>231</v>
      </c>
      <c r="G19" s="92" t="s">
        <v>22</v>
      </c>
      <c r="H19" s="355"/>
      <c r="I19" s="1253"/>
      <c r="J19" s="148">
        <v>0.23599999999999999</v>
      </c>
      <c r="K19" s="1159"/>
      <c r="L19" s="1162"/>
      <c r="M19" s="136">
        <f>ROUND(J19*(1-$K$18),3)</f>
        <v>0.23599999999999999</v>
      </c>
      <c r="N19" s="103">
        <f t="shared" si="1"/>
        <v>0</v>
      </c>
      <c r="O19" s="103">
        <f t="shared" si="2"/>
        <v>0</v>
      </c>
      <c r="P19" s="103">
        <f t="shared" si="3"/>
        <v>0</v>
      </c>
      <c r="Q19" s="626"/>
      <c r="R19" s="627"/>
      <c r="S19" s="627"/>
      <c r="T19" s="627"/>
      <c r="U19" s="627"/>
      <c r="V19" s="628"/>
      <c r="W19" s="105">
        <f>VLOOKUP(G19,appoggio!$A$2:$C$15,3,FALSE)</f>
        <v>4.333333333333333</v>
      </c>
      <c r="X19" s="106">
        <f>VLOOKUP(G19,appoggio!$A$2:$C$15,2,FALSE)</f>
        <v>52</v>
      </c>
      <c r="Y19" s="107" t="str">
        <f t="shared" si="4"/>
        <v>resa mancante</v>
      </c>
      <c r="Z19" s="108" t="str">
        <f t="shared" si="5"/>
        <v>resa mancante</v>
      </c>
      <c r="AA19" s="109" t="str">
        <f t="shared" si="6"/>
        <v>resa mancante</v>
      </c>
      <c r="AB19" s="110" t="str">
        <f t="shared" si="7"/>
        <v>resa mancante</v>
      </c>
      <c r="AC19" s="111" t="str">
        <f t="shared" si="8"/>
        <v>resa mancante</v>
      </c>
      <c r="AD19" s="69"/>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67"/>
    </row>
    <row r="20" spans="1:56" x14ac:dyDescent="0.25">
      <c r="A20" s="67"/>
      <c r="B20" s="1227" t="s">
        <v>153</v>
      </c>
      <c r="C20" s="12" t="s">
        <v>157</v>
      </c>
      <c r="D20" s="1235" t="s">
        <v>1</v>
      </c>
      <c r="E20" s="124" t="s">
        <v>32</v>
      </c>
      <c r="F20" s="125" t="s">
        <v>231</v>
      </c>
      <c r="G20" s="126" t="s">
        <v>22</v>
      </c>
      <c r="H20" s="354"/>
      <c r="I20" s="1252">
        <f>IFERROR(H20/($H$3+$H$8+$H$11+$H$18+$H$20+$H$27+$H$33+$H$35+$H$43+$H$47+$H$49+$H$55),0)</f>
        <v>0</v>
      </c>
      <c r="J20" s="739">
        <v>7.9000000000000001E-2</v>
      </c>
      <c r="K20" s="1157"/>
      <c r="L20" s="1160" t="s">
        <v>725</v>
      </c>
      <c r="M20" s="137">
        <f>ROUND(J20*(1-$K$20),3)</f>
        <v>7.9000000000000001E-2</v>
      </c>
      <c r="N20" s="138">
        <f t="shared" si="1"/>
        <v>0</v>
      </c>
      <c r="O20" s="138">
        <f t="shared" si="2"/>
        <v>0</v>
      </c>
      <c r="P20" s="138">
        <f t="shared" si="3"/>
        <v>0</v>
      </c>
      <c r="Q20" s="629"/>
      <c r="R20" s="621"/>
      <c r="S20" s="621"/>
      <c r="T20" s="621"/>
      <c r="U20" s="621"/>
      <c r="V20" s="622"/>
      <c r="W20" s="139">
        <f>VLOOKUP(G20,appoggio!$A$2:$C$15,3,FALSE)</f>
        <v>4.333333333333333</v>
      </c>
      <c r="X20" s="140">
        <f>VLOOKUP(G20,appoggio!$A$2:$C$15,2,FALSE)</f>
        <v>52</v>
      </c>
      <c r="Y20" s="141" t="str">
        <f t="shared" si="4"/>
        <v>resa mancante</v>
      </c>
      <c r="Z20" s="142" t="str">
        <f t="shared" si="5"/>
        <v>resa mancante</v>
      </c>
      <c r="AA20" s="143" t="str">
        <f t="shared" si="6"/>
        <v>resa mancante</v>
      </c>
      <c r="AB20" s="144" t="str">
        <f t="shared" si="7"/>
        <v>resa mancante</v>
      </c>
      <c r="AC20" s="145" t="str">
        <f t="shared" si="8"/>
        <v>resa mancante</v>
      </c>
      <c r="AD20" s="69"/>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67"/>
    </row>
    <row r="21" spans="1:56" ht="14.5" customHeight="1" x14ac:dyDescent="0.25">
      <c r="A21" s="67"/>
      <c r="B21" s="1228"/>
      <c r="C21" s="13" t="s">
        <v>158</v>
      </c>
      <c r="D21" s="1251"/>
      <c r="E21" s="90" t="s">
        <v>33</v>
      </c>
      <c r="F21" s="91" t="s">
        <v>231</v>
      </c>
      <c r="G21" s="92" t="s">
        <v>22</v>
      </c>
      <c r="H21" s="355"/>
      <c r="I21" s="1257"/>
      <c r="J21" s="148">
        <v>0.23599999999999999</v>
      </c>
      <c r="K21" s="1158"/>
      <c r="L21" s="1161"/>
      <c r="M21" s="136">
        <f t="shared" ref="M21:M54" si="11">ROUND(J21*(1-$K$20),3)</f>
        <v>0.23599999999999999</v>
      </c>
      <c r="N21" s="103">
        <f t="shared" si="1"/>
        <v>0</v>
      </c>
      <c r="O21" s="103">
        <f t="shared" si="2"/>
        <v>0</v>
      </c>
      <c r="P21" s="103">
        <f t="shared" si="3"/>
        <v>0</v>
      </c>
      <c r="Q21" s="623"/>
      <c r="R21" s="624"/>
      <c r="S21" s="624"/>
      <c r="T21" s="624"/>
      <c r="U21" s="624"/>
      <c r="V21" s="625"/>
      <c r="W21" s="105">
        <f>VLOOKUP(G21,appoggio!$A$2:$C$15,3,FALSE)</f>
        <v>4.333333333333333</v>
      </c>
      <c r="X21" s="106">
        <f>VLOOKUP(G21,appoggio!$A$2:$C$15,2,FALSE)</f>
        <v>52</v>
      </c>
      <c r="Y21" s="107" t="str">
        <f t="shared" si="4"/>
        <v>resa mancante</v>
      </c>
      <c r="Z21" s="108" t="str">
        <f t="shared" si="5"/>
        <v>resa mancante</v>
      </c>
      <c r="AA21" s="109" t="str">
        <f t="shared" si="6"/>
        <v>resa mancante</v>
      </c>
      <c r="AB21" s="110" t="str">
        <f t="shared" si="7"/>
        <v>resa mancante</v>
      </c>
      <c r="AC21" s="111" t="str">
        <f t="shared" si="8"/>
        <v>resa mancante</v>
      </c>
      <c r="AD21" s="69"/>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67"/>
    </row>
    <row r="22" spans="1:56" ht="14.5" customHeight="1" x14ac:dyDescent="0.25">
      <c r="A22" s="67"/>
      <c r="B22" s="1228"/>
      <c r="C22" s="13" t="s">
        <v>159</v>
      </c>
      <c r="D22" s="948" t="s">
        <v>4</v>
      </c>
      <c r="E22" s="146" t="s">
        <v>5</v>
      </c>
      <c r="F22" s="147" t="s">
        <v>233</v>
      </c>
      <c r="G22" s="92" t="s">
        <v>22</v>
      </c>
      <c r="H22" s="355"/>
      <c r="I22" s="1257"/>
      <c r="J22" s="148">
        <v>0.78900000000000003</v>
      </c>
      <c r="K22" s="1158"/>
      <c r="L22" s="1161"/>
      <c r="M22" s="747">
        <f t="shared" si="11"/>
        <v>0.78900000000000003</v>
      </c>
      <c r="N22" s="103">
        <f t="shared" si="1"/>
        <v>0</v>
      </c>
      <c r="O22" s="103">
        <f t="shared" si="2"/>
        <v>0</v>
      </c>
      <c r="P22" s="103">
        <f t="shared" si="3"/>
        <v>0</v>
      </c>
      <c r="Q22" s="630"/>
      <c r="R22" s="624"/>
      <c r="S22" s="624"/>
      <c r="T22" s="624"/>
      <c r="U22" s="624"/>
      <c r="V22" s="625"/>
      <c r="W22" s="105">
        <f>VLOOKUP(G22,appoggio!$A$2:$C$15,3,FALSE)</f>
        <v>4.333333333333333</v>
      </c>
      <c r="X22" s="106">
        <f>VLOOKUP(G22,appoggio!$A$2:$C$15,2,FALSE)</f>
        <v>52</v>
      </c>
      <c r="Y22" s="107" t="str">
        <f t="shared" si="4"/>
        <v>resa mancante</v>
      </c>
      <c r="Z22" s="108" t="str">
        <f t="shared" si="5"/>
        <v>resa mancante</v>
      </c>
      <c r="AA22" s="109" t="str">
        <f t="shared" si="6"/>
        <v>resa mancante</v>
      </c>
      <c r="AB22" s="110" t="str">
        <f t="shared" si="7"/>
        <v>resa mancante</v>
      </c>
      <c r="AC22" s="111" t="str">
        <f t="shared" si="8"/>
        <v>resa mancante</v>
      </c>
      <c r="AD22" s="69"/>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67"/>
    </row>
    <row r="23" spans="1:56" ht="21" x14ac:dyDescent="0.25">
      <c r="A23" s="67"/>
      <c r="B23" s="1228"/>
      <c r="C23" s="13" t="s">
        <v>160</v>
      </c>
      <c r="D23" s="1233" t="s">
        <v>6</v>
      </c>
      <c r="E23" s="90" t="s">
        <v>154</v>
      </c>
      <c r="F23" s="91" t="s">
        <v>233</v>
      </c>
      <c r="G23" s="92" t="s">
        <v>22</v>
      </c>
      <c r="H23" s="355"/>
      <c r="I23" s="1257"/>
      <c r="J23" s="148">
        <v>0.39400000000000002</v>
      </c>
      <c r="K23" s="1158"/>
      <c r="L23" s="1161"/>
      <c r="M23" s="747">
        <f t="shared" si="11"/>
        <v>0.39400000000000002</v>
      </c>
      <c r="N23" s="103">
        <f t="shared" si="1"/>
        <v>0</v>
      </c>
      <c r="O23" s="103">
        <f t="shared" si="2"/>
        <v>0</v>
      </c>
      <c r="P23" s="103">
        <f t="shared" si="3"/>
        <v>0</v>
      </c>
      <c r="Q23" s="630"/>
      <c r="R23" s="624"/>
      <c r="S23" s="624"/>
      <c r="T23" s="624"/>
      <c r="U23" s="624"/>
      <c r="V23" s="625"/>
      <c r="W23" s="105">
        <f>VLOOKUP(G23,appoggio!$A$2:$C$15,3,FALSE)</f>
        <v>4.333333333333333</v>
      </c>
      <c r="X23" s="106">
        <f>VLOOKUP(G23,appoggio!$A$2:$C$15,2,FALSE)</f>
        <v>52</v>
      </c>
      <c r="Y23" s="107" t="str">
        <f t="shared" si="4"/>
        <v>resa mancante</v>
      </c>
      <c r="Z23" s="108" t="str">
        <f t="shared" si="5"/>
        <v>resa mancante</v>
      </c>
      <c r="AA23" s="109" t="str">
        <f t="shared" si="6"/>
        <v>resa mancante</v>
      </c>
      <c r="AB23" s="110" t="str">
        <f t="shared" si="7"/>
        <v>resa mancante</v>
      </c>
      <c r="AC23" s="111" t="str">
        <f t="shared" si="8"/>
        <v>resa mancante</v>
      </c>
      <c r="AD23" s="69"/>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67"/>
    </row>
    <row r="24" spans="1:56" ht="21" x14ac:dyDescent="0.25">
      <c r="A24" s="67"/>
      <c r="B24" s="1228"/>
      <c r="C24" s="13" t="s">
        <v>161</v>
      </c>
      <c r="D24" s="1250"/>
      <c r="E24" s="90" t="s">
        <v>155</v>
      </c>
      <c r="F24" s="91" t="s">
        <v>233</v>
      </c>
      <c r="G24" s="92" t="s">
        <v>22</v>
      </c>
      <c r="H24" s="355"/>
      <c r="I24" s="1257"/>
      <c r="J24" s="148">
        <v>1.5780000000000001</v>
      </c>
      <c r="K24" s="1158"/>
      <c r="L24" s="1161"/>
      <c r="M24" s="747">
        <f t="shared" si="11"/>
        <v>1.5780000000000001</v>
      </c>
      <c r="N24" s="103">
        <f t="shared" si="1"/>
        <v>0</v>
      </c>
      <c r="O24" s="103">
        <f t="shared" si="2"/>
        <v>0</v>
      </c>
      <c r="P24" s="103">
        <f t="shared" si="3"/>
        <v>0</v>
      </c>
      <c r="Q24" s="630"/>
      <c r="R24" s="624"/>
      <c r="S24" s="624"/>
      <c r="T24" s="624"/>
      <c r="U24" s="624"/>
      <c r="V24" s="625"/>
      <c r="W24" s="105">
        <f>VLOOKUP(G24,appoggio!$A$2:$C$15,3,FALSE)</f>
        <v>4.333333333333333</v>
      </c>
      <c r="X24" s="106">
        <f>VLOOKUP(G24,appoggio!$A$2:$C$15,2,FALSE)</f>
        <v>52</v>
      </c>
      <c r="Y24" s="107" t="str">
        <f t="shared" si="4"/>
        <v>resa mancante</v>
      </c>
      <c r="Z24" s="108" t="str">
        <f t="shared" si="5"/>
        <v>resa mancante</v>
      </c>
      <c r="AA24" s="109" t="str">
        <f t="shared" si="6"/>
        <v>resa mancante</v>
      </c>
      <c r="AB24" s="110" t="str">
        <f t="shared" si="7"/>
        <v>resa mancante</v>
      </c>
      <c r="AC24" s="111" t="str">
        <f t="shared" si="8"/>
        <v>resa mancante</v>
      </c>
      <c r="AD24" s="69"/>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67"/>
    </row>
    <row r="25" spans="1:56" ht="21" x14ac:dyDescent="0.25">
      <c r="A25" s="67"/>
      <c r="B25" s="1228"/>
      <c r="C25" s="13" t="s">
        <v>162</v>
      </c>
      <c r="D25" s="1236"/>
      <c r="E25" s="90" t="s">
        <v>156</v>
      </c>
      <c r="F25" s="91" t="s">
        <v>233</v>
      </c>
      <c r="G25" s="92" t="s">
        <v>22</v>
      </c>
      <c r="H25" s="355"/>
      <c r="I25" s="1257"/>
      <c r="J25" s="150">
        <v>0.78900000000000003</v>
      </c>
      <c r="K25" s="1158"/>
      <c r="L25" s="1161"/>
      <c r="M25" s="749">
        <f t="shared" si="11"/>
        <v>0.78900000000000003</v>
      </c>
      <c r="N25" s="103">
        <f t="shared" si="1"/>
        <v>0</v>
      </c>
      <c r="O25" s="103">
        <f t="shared" si="2"/>
        <v>0</v>
      </c>
      <c r="P25" s="103">
        <f t="shared" si="3"/>
        <v>0</v>
      </c>
      <c r="Q25" s="623"/>
      <c r="R25" s="624"/>
      <c r="S25" s="624"/>
      <c r="T25" s="624"/>
      <c r="U25" s="624"/>
      <c r="V25" s="625"/>
      <c r="W25" s="105">
        <f>VLOOKUP(G25,appoggio!$A$2:$C$15,3,FALSE)</f>
        <v>4.333333333333333</v>
      </c>
      <c r="X25" s="106">
        <f>VLOOKUP(G25,appoggio!$A$2:$C$15,2,FALSE)</f>
        <v>52</v>
      </c>
      <c r="Y25" s="107" t="str">
        <f t="shared" si="4"/>
        <v>resa mancante</v>
      </c>
      <c r="Z25" s="108" t="str">
        <f t="shared" si="5"/>
        <v>resa mancante</v>
      </c>
      <c r="AA25" s="109" t="str">
        <f t="shared" si="6"/>
        <v>resa mancante</v>
      </c>
      <c r="AB25" s="110" t="str">
        <f t="shared" si="7"/>
        <v>resa mancante</v>
      </c>
      <c r="AC25" s="111" t="str">
        <f t="shared" si="8"/>
        <v>resa mancante</v>
      </c>
      <c r="AD25" s="69"/>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67"/>
    </row>
    <row r="26" spans="1:56" ht="15" customHeight="1" thickBot="1" x14ac:dyDescent="0.3">
      <c r="A26" s="67"/>
      <c r="B26" s="1228"/>
      <c r="C26" s="13" t="s">
        <v>163</v>
      </c>
      <c r="D26" s="910" t="s">
        <v>9</v>
      </c>
      <c r="E26" s="90" t="s">
        <v>34</v>
      </c>
      <c r="F26" s="91" t="s">
        <v>233</v>
      </c>
      <c r="G26" s="92" t="s">
        <v>8</v>
      </c>
      <c r="H26" s="355"/>
      <c r="I26" s="1253"/>
      <c r="J26" s="151">
        <v>0.182</v>
      </c>
      <c r="K26" s="1158"/>
      <c r="L26" s="1161"/>
      <c r="M26" s="750">
        <f t="shared" si="11"/>
        <v>0.182</v>
      </c>
      <c r="N26" s="103">
        <f t="shared" si="1"/>
        <v>0</v>
      </c>
      <c r="O26" s="103">
        <f t="shared" si="2"/>
        <v>0</v>
      </c>
      <c r="P26" s="103">
        <f t="shared" si="3"/>
        <v>0</v>
      </c>
      <c r="Q26" s="626"/>
      <c r="R26" s="627"/>
      <c r="S26" s="627"/>
      <c r="T26" s="627"/>
      <c r="U26" s="627"/>
      <c r="V26" s="628"/>
      <c r="W26" s="105">
        <f>VLOOKUP(G26,appoggio!$A$2:$C$15,3,FALSE)</f>
        <v>1</v>
      </c>
      <c r="X26" s="106">
        <f>VLOOKUP(G26,appoggio!$A$2:$C$15,2,FALSE)</f>
        <v>12</v>
      </c>
      <c r="Y26" s="107" t="str">
        <f t="shared" si="4"/>
        <v>resa mancante</v>
      </c>
      <c r="Z26" s="108" t="str">
        <f t="shared" si="5"/>
        <v>resa mancante</v>
      </c>
      <c r="AA26" s="109" t="str">
        <f t="shared" si="6"/>
        <v>resa mancante</v>
      </c>
      <c r="AB26" s="110" t="str">
        <f t="shared" si="7"/>
        <v>resa mancante</v>
      </c>
      <c r="AC26" s="111" t="str">
        <f t="shared" si="8"/>
        <v>resa mancante</v>
      </c>
      <c r="AD26" s="69"/>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67"/>
    </row>
    <row r="27" spans="1:56" ht="14.5" customHeight="1" x14ac:dyDescent="0.25">
      <c r="A27" s="67"/>
      <c r="B27" s="1227" t="s">
        <v>171</v>
      </c>
      <c r="C27" s="12" t="s">
        <v>165</v>
      </c>
      <c r="D27" s="1235" t="s">
        <v>1</v>
      </c>
      <c r="E27" s="124" t="s">
        <v>32</v>
      </c>
      <c r="F27" s="125" t="s">
        <v>231</v>
      </c>
      <c r="G27" s="126" t="s">
        <v>3</v>
      </c>
      <c r="H27" s="354"/>
      <c r="I27" s="1252">
        <f>IFERROR(H27/($H$3+$H$8+$H$11+$H$18+$H$20+$H$27+$H$33+$H$35+$H$43+$H$47+$H$49+$H$55),0)</f>
        <v>0</v>
      </c>
      <c r="J27" s="739">
        <v>0.38400000000000001</v>
      </c>
      <c r="K27" s="1158"/>
      <c r="L27" s="1161"/>
      <c r="M27" s="137">
        <f t="shared" si="11"/>
        <v>0.38400000000000001</v>
      </c>
      <c r="N27" s="138">
        <f t="shared" si="1"/>
        <v>0</v>
      </c>
      <c r="O27" s="138">
        <f t="shared" si="2"/>
        <v>0</v>
      </c>
      <c r="P27" s="138">
        <f t="shared" si="3"/>
        <v>0</v>
      </c>
      <c r="Q27" s="629"/>
      <c r="R27" s="621"/>
      <c r="S27" s="621"/>
      <c r="T27" s="621"/>
      <c r="U27" s="621"/>
      <c r="V27" s="622"/>
      <c r="W27" s="139">
        <f>VLOOKUP(G27,appoggio!$A$2:$C$15,3,FALSE)</f>
        <v>21.083333333333332</v>
      </c>
      <c r="X27" s="140">
        <f>VLOOKUP(G27,appoggio!$A$2:$C$15,2,FALSE)</f>
        <v>253</v>
      </c>
      <c r="Y27" s="141" t="str">
        <f t="shared" si="4"/>
        <v>resa mancante</v>
      </c>
      <c r="Z27" s="142" t="str">
        <f t="shared" si="5"/>
        <v>resa mancante</v>
      </c>
      <c r="AA27" s="143" t="str">
        <f t="shared" si="6"/>
        <v>resa mancante</v>
      </c>
      <c r="AB27" s="144" t="str">
        <f t="shared" si="7"/>
        <v>resa mancante</v>
      </c>
      <c r="AC27" s="145" t="str">
        <f t="shared" si="8"/>
        <v>resa mancante</v>
      </c>
      <c r="AD27" s="69"/>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67"/>
    </row>
    <row r="28" spans="1:56" ht="14.5" customHeight="1" x14ac:dyDescent="0.25">
      <c r="A28" s="67"/>
      <c r="B28" s="1228"/>
      <c r="C28" s="13" t="s">
        <v>166</v>
      </c>
      <c r="D28" s="1236"/>
      <c r="E28" s="90" t="s">
        <v>33</v>
      </c>
      <c r="F28" s="91" t="s">
        <v>231</v>
      </c>
      <c r="G28" s="92" t="s">
        <v>3</v>
      </c>
      <c r="H28" s="355"/>
      <c r="I28" s="1257"/>
      <c r="J28" s="148">
        <v>1.151</v>
      </c>
      <c r="K28" s="1158"/>
      <c r="L28" s="1161"/>
      <c r="M28" s="136">
        <f t="shared" si="11"/>
        <v>1.151</v>
      </c>
      <c r="N28" s="103">
        <f t="shared" si="1"/>
        <v>0</v>
      </c>
      <c r="O28" s="103">
        <f t="shared" si="2"/>
        <v>0</v>
      </c>
      <c r="P28" s="103">
        <f t="shared" si="3"/>
        <v>0</v>
      </c>
      <c r="Q28" s="623"/>
      <c r="R28" s="624"/>
      <c r="S28" s="624"/>
      <c r="T28" s="624"/>
      <c r="U28" s="624"/>
      <c r="V28" s="625"/>
      <c r="W28" s="105">
        <f>VLOOKUP(G28,appoggio!$A$2:$C$15,3,FALSE)</f>
        <v>21.083333333333332</v>
      </c>
      <c r="X28" s="106">
        <f>VLOOKUP(G28,appoggio!$A$2:$C$15,2,FALSE)</f>
        <v>253</v>
      </c>
      <c r="Y28" s="107" t="str">
        <f t="shared" si="4"/>
        <v>resa mancante</v>
      </c>
      <c r="Z28" s="108" t="str">
        <f t="shared" si="5"/>
        <v>resa mancante</v>
      </c>
      <c r="AA28" s="109" t="str">
        <f t="shared" si="6"/>
        <v>resa mancante</v>
      </c>
      <c r="AB28" s="110" t="str">
        <f t="shared" si="7"/>
        <v>resa mancante</v>
      </c>
      <c r="AC28" s="111" t="str">
        <f t="shared" si="8"/>
        <v>resa mancante</v>
      </c>
      <c r="AD28" s="69"/>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67"/>
    </row>
    <row r="29" spans="1:56" ht="21" x14ac:dyDescent="0.25">
      <c r="A29" s="67"/>
      <c r="B29" s="1228"/>
      <c r="C29" s="13" t="s">
        <v>167</v>
      </c>
      <c r="D29" s="1233" t="s">
        <v>6</v>
      </c>
      <c r="E29" s="146" t="s">
        <v>164</v>
      </c>
      <c r="F29" s="147" t="s">
        <v>233</v>
      </c>
      <c r="G29" s="92" t="s">
        <v>3</v>
      </c>
      <c r="H29" s="355"/>
      <c r="I29" s="1257"/>
      <c r="J29" s="148">
        <v>7.8719999999999999</v>
      </c>
      <c r="K29" s="1158"/>
      <c r="L29" s="1161"/>
      <c r="M29" s="747">
        <f t="shared" si="11"/>
        <v>7.8719999999999999</v>
      </c>
      <c r="N29" s="103">
        <f t="shared" si="1"/>
        <v>0</v>
      </c>
      <c r="O29" s="103">
        <f t="shared" si="2"/>
        <v>0</v>
      </c>
      <c r="P29" s="103">
        <f t="shared" si="3"/>
        <v>0</v>
      </c>
      <c r="Q29" s="630"/>
      <c r="R29" s="624"/>
      <c r="S29" s="624"/>
      <c r="T29" s="624"/>
      <c r="U29" s="624"/>
      <c r="V29" s="625"/>
      <c r="W29" s="105">
        <f>VLOOKUP(G29,appoggio!$A$2:$C$15,3,FALSE)</f>
        <v>21.083333333333332</v>
      </c>
      <c r="X29" s="106">
        <f>VLOOKUP(G29,appoggio!$A$2:$C$15,2,FALSE)</f>
        <v>253</v>
      </c>
      <c r="Y29" s="107" t="str">
        <f t="shared" si="4"/>
        <v>resa mancante</v>
      </c>
      <c r="Z29" s="108" t="str">
        <f t="shared" si="5"/>
        <v>resa mancante</v>
      </c>
      <c r="AA29" s="109" t="str">
        <f t="shared" ref="AA29:AA35" si="12">IFERROR(Z29*4,"resa mancante")</f>
        <v>resa mancante</v>
      </c>
      <c r="AB29" s="110" t="str">
        <f t="shared" ref="AB29:AB35" si="13">IFERROR(V29*Z29,"resa mancante")</f>
        <v>resa mancante</v>
      </c>
      <c r="AC29" s="111" t="str">
        <f t="shared" ref="AC29:AC35" si="14">IFERROR(AB29*4,"resa mancante")</f>
        <v>resa mancante</v>
      </c>
      <c r="AD29" s="69"/>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67"/>
    </row>
    <row r="30" spans="1:56" ht="21" x14ac:dyDescent="0.25">
      <c r="A30" s="67"/>
      <c r="B30" s="1228"/>
      <c r="C30" s="13" t="s">
        <v>168</v>
      </c>
      <c r="D30" s="1250"/>
      <c r="E30" s="90" t="s">
        <v>156</v>
      </c>
      <c r="F30" s="91" t="s">
        <v>233</v>
      </c>
      <c r="G30" s="92" t="s">
        <v>3</v>
      </c>
      <c r="H30" s="355"/>
      <c r="I30" s="1257"/>
      <c r="J30" s="148">
        <v>3.8380000000000001</v>
      </c>
      <c r="K30" s="1158"/>
      <c r="L30" s="1161"/>
      <c r="M30" s="747">
        <f t="shared" si="11"/>
        <v>3.8380000000000001</v>
      </c>
      <c r="N30" s="103">
        <f t="shared" si="1"/>
        <v>0</v>
      </c>
      <c r="O30" s="103">
        <f t="shared" si="2"/>
        <v>0</v>
      </c>
      <c r="P30" s="103">
        <f t="shared" si="3"/>
        <v>0</v>
      </c>
      <c r="Q30" s="630"/>
      <c r="R30" s="624"/>
      <c r="S30" s="624"/>
      <c r="T30" s="624"/>
      <c r="U30" s="624"/>
      <c r="V30" s="625"/>
      <c r="W30" s="105">
        <f>VLOOKUP(G30,appoggio!$A$2:$C$15,3,FALSE)</f>
        <v>21.083333333333332</v>
      </c>
      <c r="X30" s="106">
        <f>VLOOKUP(G30,appoggio!$A$2:$C$15,2,FALSE)</f>
        <v>253</v>
      </c>
      <c r="Y30" s="107" t="str">
        <f t="shared" si="4"/>
        <v>resa mancante</v>
      </c>
      <c r="Z30" s="108" t="str">
        <f t="shared" si="5"/>
        <v>resa mancante</v>
      </c>
      <c r="AA30" s="109" t="str">
        <f t="shared" si="12"/>
        <v>resa mancante</v>
      </c>
      <c r="AB30" s="110" t="str">
        <f t="shared" si="13"/>
        <v>resa mancante</v>
      </c>
      <c r="AC30" s="111" t="str">
        <f t="shared" si="14"/>
        <v>resa mancante</v>
      </c>
      <c r="AD30" s="69"/>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67"/>
    </row>
    <row r="31" spans="1:56" ht="14.5" customHeight="1" x14ac:dyDescent="0.25">
      <c r="A31" s="67"/>
      <c r="B31" s="1228"/>
      <c r="C31" s="13" t="s">
        <v>169</v>
      </c>
      <c r="D31" s="909" t="s">
        <v>9</v>
      </c>
      <c r="E31" s="90" t="s">
        <v>34</v>
      </c>
      <c r="F31" s="91" t="s">
        <v>233</v>
      </c>
      <c r="G31" s="92" t="s">
        <v>22</v>
      </c>
      <c r="H31" s="355"/>
      <c r="I31" s="1257"/>
      <c r="J31" s="148">
        <v>0.78900000000000003</v>
      </c>
      <c r="K31" s="1158"/>
      <c r="L31" s="1161"/>
      <c r="M31" s="747">
        <f t="shared" si="11"/>
        <v>0.78900000000000003</v>
      </c>
      <c r="N31" s="103">
        <f t="shared" si="1"/>
        <v>0</v>
      </c>
      <c r="O31" s="103">
        <f t="shared" si="2"/>
        <v>0</v>
      </c>
      <c r="P31" s="103">
        <f t="shared" si="3"/>
        <v>0</v>
      </c>
      <c r="Q31" s="630"/>
      <c r="R31" s="624"/>
      <c r="S31" s="624"/>
      <c r="T31" s="624"/>
      <c r="U31" s="624"/>
      <c r="V31" s="625"/>
      <c r="W31" s="105">
        <f>VLOOKUP(G31,appoggio!$A$2:$C$15,3,FALSE)</f>
        <v>4.333333333333333</v>
      </c>
      <c r="X31" s="106">
        <f>VLOOKUP(G31,appoggio!$A$2:$C$15,2,FALSE)</f>
        <v>52</v>
      </c>
      <c r="Y31" s="107" t="str">
        <f t="shared" si="4"/>
        <v>resa mancante</v>
      </c>
      <c r="Z31" s="108" t="str">
        <f t="shared" si="5"/>
        <v>resa mancante</v>
      </c>
      <c r="AA31" s="109" t="str">
        <f t="shared" si="12"/>
        <v>resa mancante</v>
      </c>
      <c r="AB31" s="110" t="str">
        <f t="shared" si="13"/>
        <v>resa mancante</v>
      </c>
      <c r="AC31" s="111" t="str">
        <f t="shared" si="14"/>
        <v>resa mancante</v>
      </c>
      <c r="AD31" s="69"/>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67"/>
    </row>
    <row r="32" spans="1:56" ht="11" thickBot="1" x14ac:dyDescent="0.3">
      <c r="A32" s="67"/>
      <c r="B32" s="1228"/>
      <c r="C32" s="13" t="s">
        <v>170</v>
      </c>
      <c r="D32" s="910" t="s">
        <v>12</v>
      </c>
      <c r="E32" s="90" t="s">
        <v>36</v>
      </c>
      <c r="F32" s="91" t="s">
        <v>231</v>
      </c>
      <c r="G32" s="92" t="s">
        <v>11</v>
      </c>
      <c r="H32" s="355"/>
      <c r="I32" s="1253"/>
      <c r="J32" s="740">
        <v>0.45600000000000002</v>
      </c>
      <c r="K32" s="1158"/>
      <c r="L32" s="1161"/>
      <c r="M32" s="136">
        <f t="shared" si="11"/>
        <v>0.45600000000000002</v>
      </c>
      <c r="N32" s="103">
        <f t="shared" si="1"/>
        <v>0</v>
      </c>
      <c r="O32" s="103">
        <f t="shared" si="2"/>
        <v>0</v>
      </c>
      <c r="P32" s="103">
        <f t="shared" si="3"/>
        <v>0</v>
      </c>
      <c r="Q32" s="631"/>
      <c r="R32" s="627"/>
      <c r="S32" s="627"/>
      <c r="T32" s="627"/>
      <c r="U32" s="627"/>
      <c r="V32" s="628"/>
      <c r="W32" s="105">
        <f>VLOOKUP(G32,appoggio!$A$2:$C$15,3,FALSE)</f>
        <v>0.33333333333333331</v>
      </c>
      <c r="X32" s="106">
        <f>VLOOKUP(G32,appoggio!$A$2:$C$15,2,FALSE)</f>
        <v>4</v>
      </c>
      <c r="Y32" s="107" t="str">
        <f t="shared" si="4"/>
        <v>resa mancante</v>
      </c>
      <c r="Z32" s="108" t="str">
        <f t="shared" si="5"/>
        <v>resa mancante</v>
      </c>
      <c r="AA32" s="109" t="str">
        <f t="shared" si="12"/>
        <v>resa mancante</v>
      </c>
      <c r="AB32" s="110" t="str">
        <f t="shared" si="13"/>
        <v>resa mancante</v>
      </c>
      <c r="AC32" s="111" t="str">
        <f t="shared" si="14"/>
        <v>resa mancante</v>
      </c>
      <c r="AD32" s="69"/>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67"/>
    </row>
    <row r="33" spans="1:56" ht="14.5" customHeight="1" x14ac:dyDescent="0.25">
      <c r="A33" s="67"/>
      <c r="B33" s="1227" t="s">
        <v>172</v>
      </c>
      <c r="C33" s="152" t="s">
        <v>201</v>
      </c>
      <c r="D33" s="1237" t="s">
        <v>1</v>
      </c>
      <c r="E33" s="124" t="s">
        <v>32</v>
      </c>
      <c r="F33" s="125" t="s">
        <v>231</v>
      </c>
      <c r="G33" s="126" t="s">
        <v>16</v>
      </c>
      <c r="H33" s="354"/>
      <c r="I33" s="1252">
        <f>IFERROR(H33/($H$3+$H$8+$H$11+$H$18+$H$20+$H$27+$H$33+$H$35+$H$43+$H$47+$H$49+$H$55),0)</f>
        <v>0</v>
      </c>
      <c r="J33" s="739">
        <v>0.23599999999999999</v>
      </c>
      <c r="K33" s="1158"/>
      <c r="L33" s="1161"/>
      <c r="M33" s="137">
        <f t="shared" si="11"/>
        <v>0.23599999999999999</v>
      </c>
      <c r="N33" s="138">
        <f t="shared" si="1"/>
        <v>0</v>
      </c>
      <c r="O33" s="138">
        <f t="shared" si="2"/>
        <v>0</v>
      </c>
      <c r="P33" s="138">
        <f t="shared" si="3"/>
        <v>0</v>
      </c>
      <c r="Q33" s="629"/>
      <c r="R33" s="621"/>
      <c r="S33" s="621"/>
      <c r="T33" s="621"/>
      <c r="U33" s="621"/>
      <c r="V33" s="622"/>
      <c r="W33" s="139">
        <f>VLOOKUP(G33,appoggio!$A$2:$C$15,3,FALSE)</f>
        <v>13</v>
      </c>
      <c r="X33" s="140">
        <f>VLOOKUP(G33,appoggio!$A$2:$C$15,2,FALSE)</f>
        <v>156</v>
      </c>
      <c r="Y33" s="141" t="str">
        <f t="shared" si="4"/>
        <v>resa mancante</v>
      </c>
      <c r="Z33" s="142" t="str">
        <f t="shared" si="5"/>
        <v>resa mancante</v>
      </c>
      <c r="AA33" s="143" t="str">
        <f t="shared" si="12"/>
        <v>resa mancante</v>
      </c>
      <c r="AB33" s="144" t="str">
        <f t="shared" si="13"/>
        <v>resa mancante</v>
      </c>
      <c r="AC33" s="145" t="str">
        <f t="shared" si="14"/>
        <v>resa mancante</v>
      </c>
      <c r="AD33" s="69"/>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67"/>
    </row>
    <row r="34" spans="1:56" ht="15" customHeight="1" thickBot="1" x14ac:dyDescent="0.3">
      <c r="A34" s="67"/>
      <c r="B34" s="1228"/>
      <c r="C34" s="153" t="s">
        <v>202</v>
      </c>
      <c r="D34" s="1238"/>
      <c r="E34" s="90" t="s">
        <v>33</v>
      </c>
      <c r="F34" s="91" t="s">
        <v>231</v>
      </c>
      <c r="G34" s="154" t="s">
        <v>16</v>
      </c>
      <c r="H34" s="356"/>
      <c r="I34" s="1253"/>
      <c r="J34" s="741">
        <v>0.71</v>
      </c>
      <c r="K34" s="1158"/>
      <c r="L34" s="1161"/>
      <c r="M34" s="155">
        <f t="shared" si="11"/>
        <v>0.71</v>
      </c>
      <c r="N34" s="156">
        <f t="shared" si="1"/>
        <v>0</v>
      </c>
      <c r="O34" s="156">
        <f t="shared" si="2"/>
        <v>0</v>
      </c>
      <c r="P34" s="156">
        <f t="shared" si="3"/>
        <v>0</v>
      </c>
      <c r="Q34" s="626"/>
      <c r="R34" s="627"/>
      <c r="S34" s="627"/>
      <c r="T34" s="627"/>
      <c r="U34" s="627"/>
      <c r="V34" s="628"/>
      <c r="W34" s="157">
        <f>VLOOKUP(G34,appoggio!$A$2:$C$15,3,FALSE)</f>
        <v>13</v>
      </c>
      <c r="X34" s="158">
        <f>VLOOKUP(G34,appoggio!$A$2:$C$15,2,FALSE)</f>
        <v>156</v>
      </c>
      <c r="Y34" s="159" t="str">
        <f t="shared" si="4"/>
        <v>resa mancante</v>
      </c>
      <c r="Z34" s="120" t="str">
        <f t="shared" si="5"/>
        <v>resa mancante</v>
      </c>
      <c r="AA34" s="121" t="str">
        <f t="shared" si="12"/>
        <v>resa mancante</v>
      </c>
      <c r="AB34" s="160" t="str">
        <f t="shared" si="13"/>
        <v>resa mancante</v>
      </c>
      <c r="AC34" s="161" t="str">
        <f t="shared" si="14"/>
        <v>resa mancante</v>
      </c>
      <c r="AD34" s="69"/>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67"/>
    </row>
    <row r="35" spans="1:56" ht="14.5" customHeight="1" x14ac:dyDescent="0.25">
      <c r="A35" s="67"/>
      <c r="B35" s="1239" t="s">
        <v>173</v>
      </c>
      <c r="C35" s="12" t="s">
        <v>174</v>
      </c>
      <c r="D35" s="1237" t="s">
        <v>1</v>
      </c>
      <c r="E35" s="16" t="s">
        <v>32</v>
      </c>
      <c r="F35" s="60" t="s">
        <v>231</v>
      </c>
      <c r="G35" s="21" t="s">
        <v>3</v>
      </c>
      <c r="H35" s="357"/>
      <c r="I35" s="1254">
        <f>IFERROR(H35/($H$3+$H$8+$H$11+$H$18+$H$20+$H$27+$H$33+$H$35+$H$43+$H$47+$H$49+$H$55),0)</f>
        <v>0</v>
      </c>
      <c r="J35" s="742">
        <v>0.38400000000000001</v>
      </c>
      <c r="K35" s="1158"/>
      <c r="L35" s="1161"/>
      <c r="M35" s="137">
        <f t="shared" si="11"/>
        <v>0.38400000000000001</v>
      </c>
      <c r="N35" s="162">
        <f t="shared" si="1"/>
        <v>0</v>
      </c>
      <c r="O35" s="163">
        <f t="shared" si="2"/>
        <v>0</v>
      </c>
      <c r="P35" s="164">
        <f t="shared" si="3"/>
        <v>0</v>
      </c>
      <c r="Q35" s="629"/>
      <c r="R35" s="621"/>
      <c r="S35" s="621"/>
      <c r="T35" s="621"/>
      <c r="U35" s="621"/>
      <c r="V35" s="622"/>
      <c r="W35" s="165">
        <f>VLOOKUP(G35,appoggio!$A$2:$C$15,3,FALSE)</f>
        <v>21.083333333333332</v>
      </c>
      <c r="X35" s="166">
        <f>VLOOKUP(G35,appoggio!$A$2:$C$15,2,FALSE)</f>
        <v>253</v>
      </c>
      <c r="Y35" s="167" t="str">
        <f t="shared" si="4"/>
        <v>resa mancante</v>
      </c>
      <c r="Z35" s="142" t="str">
        <f t="shared" si="5"/>
        <v>resa mancante</v>
      </c>
      <c r="AA35" s="168" t="str">
        <f t="shared" si="12"/>
        <v>resa mancante</v>
      </c>
      <c r="AB35" s="144" t="str">
        <f t="shared" si="13"/>
        <v>resa mancante</v>
      </c>
      <c r="AC35" s="145" t="str">
        <f t="shared" si="14"/>
        <v>resa mancante</v>
      </c>
      <c r="AD35" s="69"/>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67"/>
    </row>
    <row r="36" spans="1:56" ht="14.5" customHeight="1" x14ac:dyDescent="0.25">
      <c r="A36" s="67"/>
      <c r="B36" s="1240"/>
      <c r="C36" s="13" t="s">
        <v>175</v>
      </c>
      <c r="D36" s="1238"/>
      <c r="E36" s="17" t="s">
        <v>33</v>
      </c>
      <c r="F36" s="61" t="s">
        <v>231</v>
      </c>
      <c r="G36" s="20" t="s">
        <v>3</v>
      </c>
      <c r="H36" s="358"/>
      <c r="I36" s="1255"/>
      <c r="J36" s="177">
        <v>1.151</v>
      </c>
      <c r="K36" s="1158"/>
      <c r="L36" s="1161"/>
      <c r="M36" s="169">
        <f t="shared" si="11"/>
        <v>1.151</v>
      </c>
      <c r="N36" s="170">
        <f t="shared" si="1"/>
        <v>0</v>
      </c>
      <c r="O36" s="171">
        <f t="shared" si="2"/>
        <v>0</v>
      </c>
      <c r="P36" s="172">
        <f t="shared" si="3"/>
        <v>0</v>
      </c>
      <c r="Q36" s="632"/>
      <c r="R36" s="633"/>
      <c r="S36" s="633"/>
      <c r="T36" s="633"/>
      <c r="U36" s="633"/>
      <c r="V36" s="634"/>
      <c r="W36" s="173">
        <f>VLOOKUP(G36,appoggio!$A$2:$C$15,3,FALSE)</f>
        <v>21.083333333333332</v>
      </c>
      <c r="X36" s="174">
        <f>VLOOKUP(G36,appoggio!$A$2:$C$15,2,FALSE)</f>
        <v>253</v>
      </c>
      <c r="Y36" s="993" t="str">
        <f t="shared" si="4"/>
        <v>resa mancante</v>
      </c>
      <c r="Z36" s="994" t="str">
        <f t="shared" si="5"/>
        <v>resa mancante</v>
      </c>
      <c r="AA36" s="995" t="str">
        <f t="shared" ref="AA36:AA55" si="15">IFERROR(Z36*4,"resa mancante")</f>
        <v>resa mancante</v>
      </c>
      <c r="AB36" s="996" t="str">
        <f t="shared" ref="AB36:AB55" si="16">IFERROR(V36*Z36,"resa mancante")</f>
        <v>resa mancante</v>
      </c>
      <c r="AC36" s="995" t="str">
        <f t="shared" ref="AC36:AC55" si="17">IFERROR(AB36*4,"resa mancante")</f>
        <v>resa mancante</v>
      </c>
      <c r="AD36" s="69"/>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67"/>
    </row>
    <row r="37" spans="1:56" ht="14.5" customHeight="1" x14ac:dyDescent="0.25">
      <c r="A37" s="67"/>
      <c r="B37" s="1240"/>
      <c r="C37" s="13" t="s">
        <v>176</v>
      </c>
      <c r="D37" s="949" t="s">
        <v>4</v>
      </c>
      <c r="E37" s="175" t="s">
        <v>5</v>
      </c>
      <c r="F37" s="176" t="s">
        <v>233</v>
      </c>
      <c r="G37" s="20" t="s">
        <v>3</v>
      </c>
      <c r="H37" s="359"/>
      <c r="I37" s="1255"/>
      <c r="J37" s="443">
        <v>3.8380000000000001</v>
      </c>
      <c r="K37" s="1158"/>
      <c r="L37" s="1161"/>
      <c r="M37" s="751">
        <f t="shared" si="11"/>
        <v>3.8380000000000001</v>
      </c>
      <c r="N37" s="170">
        <f t="shared" si="1"/>
        <v>0</v>
      </c>
      <c r="O37" s="171">
        <f t="shared" si="2"/>
        <v>0</v>
      </c>
      <c r="P37" s="172">
        <f t="shared" si="3"/>
        <v>0</v>
      </c>
      <c r="Q37" s="632"/>
      <c r="R37" s="633"/>
      <c r="S37" s="633"/>
      <c r="T37" s="633"/>
      <c r="U37" s="633"/>
      <c r="V37" s="634"/>
      <c r="W37" s="173">
        <f>VLOOKUP(G37,appoggio!$A$2:$C$15,3,FALSE)</f>
        <v>21.083333333333332</v>
      </c>
      <c r="X37" s="174">
        <f>VLOOKUP(G37,appoggio!$A$2:$C$15,2,FALSE)</f>
        <v>253</v>
      </c>
      <c r="Y37" s="993" t="str">
        <f t="shared" si="4"/>
        <v>resa mancante</v>
      </c>
      <c r="Z37" s="994" t="str">
        <f t="shared" si="5"/>
        <v>resa mancante</v>
      </c>
      <c r="AA37" s="995" t="str">
        <f t="shared" si="15"/>
        <v>resa mancante</v>
      </c>
      <c r="AB37" s="996" t="str">
        <f t="shared" si="16"/>
        <v>resa mancante</v>
      </c>
      <c r="AC37" s="995" t="str">
        <f t="shared" si="17"/>
        <v>resa mancante</v>
      </c>
      <c r="AD37" s="69"/>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67"/>
    </row>
    <row r="38" spans="1:56" ht="14.5" customHeight="1" x14ac:dyDescent="0.25">
      <c r="A38" s="70"/>
      <c r="B38" s="1240"/>
      <c r="C38" s="13" t="s">
        <v>177</v>
      </c>
      <c r="D38" s="1243" t="s">
        <v>6</v>
      </c>
      <c r="E38" s="17" t="s">
        <v>7</v>
      </c>
      <c r="F38" s="61" t="s">
        <v>231</v>
      </c>
      <c r="G38" s="20" t="s">
        <v>3</v>
      </c>
      <c r="H38" s="359"/>
      <c r="I38" s="1255"/>
      <c r="J38" s="177">
        <v>0.92100000000000004</v>
      </c>
      <c r="K38" s="1158"/>
      <c r="L38" s="1161"/>
      <c r="M38" s="169">
        <f t="shared" si="11"/>
        <v>0.92100000000000004</v>
      </c>
      <c r="N38" s="170">
        <f t="shared" si="1"/>
        <v>0</v>
      </c>
      <c r="O38" s="171">
        <f t="shared" si="2"/>
        <v>0</v>
      </c>
      <c r="P38" s="172">
        <f t="shared" si="3"/>
        <v>0</v>
      </c>
      <c r="Q38" s="632"/>
      <c r="R38" s="633"/>
      <c r="S38" s="633"/>
      <c r="T38" s="633"/>
      <c r="U38" s="633"/>
      <c r="V38" s="634"/>
      <c r="W38" s="173">
        <f>VLOOKUP(G38,appoggio!$A$2:$C$15,3,FALSE)</f>
        <v>21.083333333333332</v>
      </c>
      <c r="X38" s="174">
        <f>VLOOKUP(G38,appoggio!$A$2:$C$15,2,FALSE)</f>
        <v>253</v>
      </c>
      <c r="Y38" s="993" t="str">
        <f t="shared" si="4"/>
        <v>resa mancante</v>
      </c>
      <c r="Z38" s="994" t="str">
        <f t="shared" si="5"/>
        <v>resa mancante</v>
      </c>
      <c r="AA38" s="995" t="str">
        <f t="shared" si="15"/>
        <v>resa mancante</v>
      </c>
      <c r="AB38" s="996" t="str">
        <f t="shared" si="16"/>
        <v>resa mancante</v>
      </c>
      <c r="AC38" s="995" t="str">
        <f t="shared" si="17"/>
        <v>resa mancante</v>
      </c>
      <c r="AD38" s="69"/>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67"/>
    </row>
    <row r="39" spans="1:56" ht="21" x14ac:dyDescent="0.25">
      <c r="A39" s="70"/>
      <c r="B39" s="1240"/>
      <c r="C39" s="13" t="s">
        <v>178</v>
      </c>
      <c r="D39" s="1244"/>
      <c r="E39" s="17" t="s">
        <v>179</v>
      </c>
      <c r="F39" s="61" t="s">
        <v>233</v>
      </c>
      <c r="G39" s="20" t="s">
        <v>3</v>
      </c>
      <c r="H39" s="359"/>
      <c r="I39" s="1255"/>
      <c r="J39" s="177">
        <v>1.919</v>
      </c>
      <c r="K39" s="1158"/>
      <c r="L39" s="1161"/>
      <c r="M39" s="751">
        <f t="shared" si="11"/>
        <v>1.919</v>
      </c>
      <c r="N39" s="170">
        <f t="shared" si="1"/>
        <v>0</v>
      </c>
      <c r="O39" s="171">
        <f t="shared" si="2"/>
        <v>0</v>
      </c>
      <c r="P39" s="172">
        <f t="shared" si="3"/>
        <v>0</v>
      </c>
      <c r="Q39" s="635"/>
      <c r="R39" s="633"/>
      <c r="S39" s="633"/>
      <c r="T39" s="633"/>
      <c r="U39" s="633"/>
      <c r="V39" s="634"/>
      <c r="W39" s="173">
        <f>VLOOKUP(G39,appoggio!$A$2:$C$15,3,FALSE)</f>
        <v>21.083333333333332</v>
      </c>
      <c r="X39" s="174">
        <f>VLOOKUP(G39,appoggio!$A$2:$C$15,2,FALSE)</f>
        <v>253</v>
      </c>
      <c r="Y39" s="993" t="str">
        <f t="shared" si="4"/>
        <v>resa mancante</v>
      </c>
      <c r="Z39" s="994" t="str">
        <f t="shared" si="5"/>
        <v>resa mancante</v>
      </c>
      <c r="AA39" s="995" t="str">
        <f t="shared" si="15"/>
        <v>resa mancante</v>
      </c>
      <c r="AB39" s="996" t="str">
        <f t="shared" si="16"/>
        <v>resa mancante</v>
      </c>
      <c r="AC39" s="995" t="str">
        <f t="shared" si="17"/>
        <v>resa mancante</v>
      </c>
      <c r="AD39" s="69"/>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67"/>
    </row>
    <row r="40" spans="1:56" ht="21" x14ac:dyDescent="0.25">
      <c r="A40" s="70"/>
      <c r="B40" s="1240"/>
      <c r="C40" s="13" t="s">
        <v>180</v>
      </c>
      <c r="D40" s="1242"/>
      <c r="E40" s="17" t="s">
        <v>1239</v>
      </c>
      <c r="F40" s="61" t="s">
        <v>233</v>
      </c>
      <c r="G40" s="20" t="s">
        <v>8</v>
      </c>
      <c r="H40" s="359"/>
      <c r="I40" s="1255"/>
      <c r="J40" s="177">
        <v>0.218</v>
      </c>
      <c r="K40" s="1158"/>
      <c r="L40" s="1161"/>
      <c r="M40" s="751">
        <f t="shared" si="11"/>
        <v>0.218</v>
      </c>
      <c r="N40" s="170">
        <f t="shared" si="1"/>
        <v>0</v>
      </c>
      <c r="O40" s="171">
        <f t="shared" si="2"/>
        <v>0</v>
      </c>
      <c r="P40" s="172">
        <f t="shared" si="3"/>
        <v>0</v>
      </c>
      <c r="Q40" s="635"/>
      <c r="R40" s="633"/>
      <c r="S40" s="633"/>
      <c r="T40" s="633"/>
      <c r="U40" s="633"/>
      <c r="V40" s="634"/>
      <c r="W40" s="173">
        <f>VLOOKUP(G40,appoggio!$A$2:$C$15,3,FALSE)</f>
        <v>1</v>
      </c>
      <c r="X40" s="174">
        <f>VLOOKUP(G40,appoggio!$A$2:$C$15,2,FALSE)</f>
        <v>12</v>
      </c>
      <c r="Y40" s="993" t="str">
        <f t="shared" si="4"/>
        <v>resa mancante</v>
      </c>
      <c r="Z40" s="994" t="str">
        <f t="shared" si="5"/>
        <v>resa mancante</v>
      </c>
      <c r="AA40" s="995" t="str">
        <f t="shared" si="15"/>
        <v>resa mancante</v>
      </c>
      <c r="AB40" s="996" t="str">
        <f t="shared" si="16"/>
        <v>resa mancante</v>
      </c>
      <c r="AC40" s="995" t="str">
        <f t="shared" si="17"/>
        <v>resa mancante</v>
      </c>
      <c r="AD40" s="69"/>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67"/>
    </row>
    <row r="41" spans="1:56" ht="14.5" customHeight="1" x14ac:dyDescent="0.25">
      <c r="A41" s="70"/>
      <c r="B41" s="1240"/>
      <c r="C41" s="13" t="s">
        <v>181</v>
      </c>
      <c r="D41" s="949" t="s">
        <v>9</v>
      </c>
      <c r="E41" s="17" t="s">
        <v>34</v>
      </c>
      <c r="F41" s="61" t="s">
        <v>233</v>
      </c>
      <c r="G41" s="20" t="s">
        <v>8</v>
      </c>
      <c r="H41" s="359"/>
      <c r="I41" s="1255"/>
      <c r="J41" s="177">
        <v>0.182</v>
      </c>
      <c r="K41" s="1158"/>
      <c r="L41" s="1161"/>
      <c r="M41" s="751">
        <f t="shared" si="11"/>
        <v>0.182</v>
      </c>
      <c r="N41" s="170">
        <f t="shared" si="1"/>
        <v>0</v>
      </c>
      <c r="O41" s="171">
        <f t="shared" si="2"/>
        <v>0</v>
      </c>
      <c r="P41" s="172">
        <f t="shared" si="3"/>
        <v>0</v>
      </c>
      <c r="Q41" s="635"/>
      <c r="R41" s="633"/>
      <c r="S41" s="633"/>
      <c r="T41" s="633"/>
      <c r="U41" s="633"/>
      <c r="V41" s="634"/>
      <c r="W41" s="173">
        <f>VLOOKUP(G41,appoggio!$A$2:$C$15,3,FALSE)</f>
        <v>1</v>
      </c>
      <c r="X41" s="174">
        <f>VLOOKUP(G41,appoggio!$A$2:$C$15,2,FALSE)</f>
        <v>12</v>
      </c>
      <c r="Y41" s="993" t="str">
        <f t="shared" si="4"/>
        <v>resa mancante</v>
      </c>
      <c r="Z41" s="994" t="str">
        <f t="shared" si="5"/>
        <v>resa mancante</v>
      </c>
      <c r="AA41" s="995" t="str">
        <f t="shared" si="15"/>
        <v>resa mancante</v>
      </c>
      <c r="AB41" s="996" t="str">
        <f t="shared" si="16"/>
        <v>resa mancante</v>
      </c>
      <c r="AC41" s="995" t="str">
        <f t="shared" si="17"/>
        <v>resa mancante</v>
      </c>
      <c r="AD41" s="69"/>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67"/>
    </row>
    <row r="42" spans="1:56" ht="11" thickBot="1" x14ac:dyDescent="0.3">
      <c r="A42" s="70"/>
      <c r="B42" s="1231"/>
      <c r="C42" s="14" t="s">
        <v>182</v>
      </c>
      <c r="D42" s="950" t="s">
        <v>12</v>
      </c>
      <c r="E42" s="1125" t="s">
        <v>36</v>
      </c>
      <c r="F42" s="178" t="s">
        <v>231</v>
      </c>
      <c r="G42" s="25" t="s">
        <v>11</v>
      </c>
      <c r="H42" s="360"/>
      <c r="I42" s="1256"/>
      <c r="J42" s="743">
        <v>0.45600000000000002</v>
      </c>
      <c r="K42" s="1158"/>
      <c r="L42" s="1161"/>
      <c r="M42" s="179">
        <f t="shared" si="11"/>
        <v>0.45600000000000002</v>
      </c>
      <c r="N42" s="180">
        <f t="shared" si="1"/>
        <v>0</v>
      </c>
      <c r="O42" s="181">
        <f t="shared" si="2"/>
        <v>0</v>
      </c>
      <c r="P42" s="182">
        <f t="shared" si="3"/>
        <v>0</v>
      </c>
      <c r="Q42" s="636"/>
      <c r="R42" s="637"/>
      <c r="S42" s="637"/>
      <c r="T42" s="637"/>
      <c r="U42" s="637"/>
      <c r="V42" s="638"/>
      <c r="W42" s="183">
        <f>VLOOKUP(G42,appoggio!$A$2:$C$15,3,FALSE)</f>
        <v>0.33333333333333331</v>
      </c>
      <c r="X42" s="184">
        <f>VLOOKUP(G42,appoggio!$A$2:$C$15,2,FALSE)</f>
        <v>4</v>
      </c>
      <c r="Y42" s="997" t="str">
        <f t="shared" si="4"/>
        <v>resa mancante</v>
      </c>
      <c r="Z42" s="998" t="str">
        <f t="shared" si="5"/>
        <v>resa mancante</v>
      </c>
      <c r="AA42" s="999" t="str">
        <f t="shared" si="15"/>
        <v>resa mancante</v>
      </c>
      <c r="AB42" s="1000" t="str">
        <f t="shared" si="16"/>
        <v>resa mancante</v>
      </c>
      <c r="AC42" s="999" t="str">
        <f t="shared" si="17"/>
        <v>resa mancante</v>
      </c>
      <c r="AD42" s="69"/>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67"/>
    </row>
    <row r="43" spans="1:56" ht="15" customHeight="1" thickBot="1" x14ac:dyDescent="0.3">
      <c r="A43" s="70"/>
      <c r="B43" s="1232" t="s">
        <v>183</v>
      </c>
      <c r="C43" s="12" t="s">
        <v>184</v>
      </c>
      <c r="D43" s="1237" t="s">
        <v>1</v>
      </c>
      <c r="E43" s="16" t="s">
        <v>32</v>
      </c>
      <c r="F43" s="60" t="s">
        <v>231</v>
      </c>
      <c r="G43" s="21" t="s">
        <v>3</v>
      </c>
      <c r="H43" s="361"/>
      <c r="I43" s="1245">
        <f>IFERROR(H43/($H$3+$H$8+$H$11+$H$18+$H$20+$H$27+$H$33+$H$35+$H$43+$H$47+$H$49+$H$55),0)</f>
        <v>0</v>
      </c>
      <c r="J43" s="744">
        <v>0.38400000000000001</v>
      </c>
      <c r="K43" s="1158"/>
      <c r="L43" s="1161"/>
      <c r="M43" s="185">
        <f t="shared" si="11"/>
        <v>0.38400000000000001</v>
      </c>
      <c r="N43" s="186">
        <f t="shared" si="1"/>
        <v>0</v>
      </c>
      <c r="O43" s="187">
        <f t="shared" si="2"/>
        <v>0</v>
      </c>
      <c r="P43" s="188">
        <f t="shared" si="3"/>
        <v>0</v>
      </c>
      <c r="Q43" s="639"/>
      <c r="R43" s="640"/>
      <c r="S43" s="640"/>
      <c r="T43" s="640"/>
      <c r="U43" s="640"/>
      <c r="V43" s="641"/>
      <c r="W43" s="189">
        <f>VLOOKUP(G43,appoggio!$A$2:$C$15,3,FALSE)</f>
        <v>21.083333333333332</v>
      </c>
      <c r="X43" s="190">
        <f>VLOOKUP(G43,appoggio!$A$2:$C$15,2,FALSE)</f>
        <v>253</v>
      </c>
      <c r="Y43" s="1001" t="str">
        <f t="shared" si="4"/>
        <v>resa mancante</v>
      </c>
      <c r="Z43" s="1002" t="str">
        <f t="shared" si="5"/>
        <v>resa mancante</v>
      </c>
      <c r="AA43" s="1003" t="str">
        <f t="shared" si="15"/>
        <v>resa mancante</v>
      </c>
      <c r="AB43" s="1004" t="str">
        <f t="shared" si="16"/>
        <v>resa mancante</v>
      </c>
      <c r="AC43" s="1003" t="str">
        <f t="shared" si="17"/>
        <v>resa mancante</v>
      </c>
      <c r="AD43" s="69"/>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67"/>
    </row>
    <row r="44" spans="1:56" ht="15" customHeight="1" thickBot="1" x14ac:dyDescent="0.3">
      <c r="A44" s="70"/>
      <c r="B44" s="1232"/>
      <c r="C44" s="13" t="s">
        <v>185</v>
      </c>
      <c r="D44" s="1238"/>
      <c r="E44" s="17" t="s">
        <v>33</v>
      </c>
      <c r="F44" s="61" t="s">
        <v>231</v>
      </c>
      <c r="G44" s="20" t="s">
        <v>29</v>
      </c>
      <c r="H44" s="359"/>
      <c r="I44" s="1246"/>
      <c r="J44" s="177">
        <v>0.47399999999999998</v>
      </c>
      <c r="K44" s="1158"/>
      <c r="L44" s="1161"/>
      <c r="M44" s="191">
        <f t="shared" si="11"/>
        <v>0.47399999999999998</v>
      </c>
      <c r="N44" s="170">
        <f t="shared" si="1"/>
        <v>0</v>
      </c>
      <c r="O44" s="171">
        <f t="shared" si="2"/>
        <v>0</v>
      </c>
      <c r="P44" s="172">
        <f t="shared" si="3"/>
        <v>0</v>
      </c>
      <c r="Q44" s="632"/>
      <c r="R44" s="633"/>
      <c r="S44" s="633"/>
      <c r="T44" s="633"/>
      <c r="U44" s="633"/>
      <c r="V44" s="634"/>
      <c r="W44" s="173">
        <f>VLOOKUP(G44,appoggio!$A$2:$C$15,3,FALSE)</f>
        <v>8.6666666666666661</v>
      </c>
      <c r="X44" s="174">
        <f>VLOOKUP(G44,appoggio!$A$2:$C$15,2,FALSE)</f>
        <v>104</v>
      </c>
      <c r="Y44" s="993" t="str">
        <f t="shared" si="4"/>
        <v>resa mancante</v>
      </c>
      <c r="Z44" s="994" t="str">
        <f t="shared" si="5"/>
        <v>resa mancante</v>
      </c>
      <c r="AA44" s="995" t="str">
        <f t="shared" si="15"/>
        <v>resa mancante</v>
      </c>
      <c r="AB44" s="996" t="str">
        <f t="shared" si="16"/>
        <v>resa mancante</v>
      </c>
      <c r="AC44" s="995" t="str">
        <f t="shared" si="17"/>
        <v>resa mancante</v>
      </c>
      <c r="AD44" s="69"/>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67"/>
    </row>
    <row r="45" spans="1:56" ht="21.5" thickBot="1" x14ac:dyDescent="0.3">
      <c r="A45" s="70"/>
      <c r="B45" s="1232"/>
      <c r="C45" s="13" t="s">
        <v>186</v>
      </c>
      <c r="D45" s="949" t="s">
        <v>6</v>
      </c>
      <c r="E45" s="17" t="s">
        <v>138</v>
      </c>
      <c r="F45" s="61" t="s">
        <v>233</v>
      </c>
      <c r="G45" s="20" t="s">
        <v>16</v>
      </c>
      <c r="H45" s="359"/>
      <c r="I45" s="1246"/>
      <c r="J45" s="177">
        <v>11.356999999999999</v>
      </c>
      <c r="K45" s="1158"/>
      <c r="L45" s="1161"/>
      <c r="M45" s="191">
        <f t="shared" si="11"/>
        <v>11.356999999999999</v>
      </c>
      <c r="N45" s="170">
        <f t="shared" si="1"/>
        <v>0</v>
      </c>
      <c r="O45" s="171">
        <f t="shared" si="2"/>
        <v>0</v>
      </c>
      <c r="P45" s="172">
        <f t="shared" si="3"/>
        <v>0</v>
      </c>
      <c r="Q45" s="635"/>
      <c r="R45" s="633"/>
      <c r="S45" s="633"/>
      <c r="T45" s="633"/>
      <c r="U45" s="633"/>
      <c r="V45" s="634"/>
      <c r="W45" s="173">
        <f>VLOOKUP(G45,appoggio!$A$2:$C$15,3,FALSE)</f>
        <v>13</v>
      </c>
      <c r="X45" s="174">
        <f>VLOOKUP(G45,appoggio!$A$2:$C$15,2,FALSE)</f>
        <v>156</v>
      </c>
      <c r="Y45" s="993" t="str">
        <f t="shared" si="4"/>
        <v>resa mancante</v>
      </c>
      <c r="Z45" s="994" t="str">
        <f t="shared" si="5"/>
        <v>resa mancante</v>
      </c>
      <c r="AA45" s="995" t="str">
        <f t="shared" si="15"/>
        <v>resa mancante</v>
      </c>
      <c r="AB45" s="996" t="str">
        <f t="shared" si="16"/>
        <v>resa mancante</v>
      </c>
      <c r="AC45" s="995" t="str">
        <f t="shared" si="17"/>
        <v>resa mancante</v>
      </c>
      <c r="AD45" s="69"/>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67"/>
    </row>
    <row r="46" spans="1:56" ht="11" thickBot="1" x14ac:dyDescent="0.3">
      <c r="A46" s="70"/>
      <c r="B46" s="1232"/>
      <c r="C46" s="13" t="s">
        <v>187</v>
      </c>
      <c r="D46" s="949" t="s">
        <v>9</v>
      </c>
      <c r="E46" s="17" t="s">
        <v>34</v>
      </c>
      <c r="F46" s="61" t="s">
        <v>233</v>
      </c>
      <c r="G46" s="22" t="s">
        <v>22</v>
      </c>
      <c r="H46" s="362"/>
      <c r="I46" s="1247"/>
      <c r="J46" s="192">
        <v>0.78900000000000003</v>
      </c>
      <c r="K46" s="1158"/>
      <c r="L46" s="1161"/>
      <c r="M46" s="193">
        <f t="shared" si="11"/>
        <v>0.78900000000000003</v>
      </c>
      <c r="N46" s="180">
        <f t="shared" si="1"/>
        <v>0</v>
      </c>
      <c r="O46" s="181">
        <f t="shared" si="2"/>
        <v>0</v>
      </c>
      <c r="P46" s="182">
        <f t="shared" si="3"/>
        <v>0</v>
      </c>
      <c r="Q46" s="642"/>
      <c r="R46" s="637"/>
      <c r="S46" s="637"/>
      <c r="T46" s="637"/>
      <c r="U46" s="637"/>
      <c r="V46" s="638"/>
      <c r="W46" s="183">
        <f>VLOOKUP(G46,appoggio!$A$2:$C$15,3,FALSE)</f>
        <v>4.333333333333333</v>
      </c>
      <c r="X46" s="184">
        <f>VLOOKUP(G46,appoggio!$A$2:$C$15,2,FALSE)</f>
        <v>52</v>
      </c>
      <c r="Y46" s="997" t="str">
        <f t="shared" si="4"/>
        <v>resa mancante</v>
      </c>
      <c r="Z46" s="998" t="str">
        <f t="shared" si="5"/>
        <v>resa mancante</v>
      </c>
      <c r="AA46" s="999" t="str">
        <f t="shared" si="15"/>
        <v>resa mancante</v>
      </c>
      <c r="AB46" s="1000" t="str">
        <f t="shared" si="16"/>
        <v>resa mancante</v>
      </c>
      <c r="AC46" s="999" t="str">
        <f t="shared" si="17"/>
        <v>resa mancante</v>
      </c>
      <c r="AD46" s="69"/>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67"/>
    </row>
    <row r="47" spans="1:56" ht="15" customHeight="1" thickBot="1" x14ac:dyDescent="0.3">
      <c r="A47" s="70"/>
      <c r="B47" s="1232" t="s">
        <v>188</v>
      </c>
      <c r="C47" s="12" t="s">
        <v>189</v>
      </c>
      <c r="D47" s="1237" t="s">
        <v>1</v>
      </c>
      <c r="E47" s="16" t="s">
        <v>32</v>
      </c>
      <c r="F47" s="60" t="s">
        <v>231</v>
      </c>
      <c r="G47" s="24" t="s">
        <v>22</v>
      </c>
      <c r="H47" s="363"/>
      <c r="I47" s="1245">
        <f>IFERROR(H47/($H$3+$H$8+$H$11+$H$18+$H$20+$H$27+$H$33+$H$35+$H$43+$H$47+$H$49+$H$55),0)</f>
        <v>0</v>
      </c>
      <c r="J47" s="745">
        <v>7.9000000000000001E-2</v>
      </c>
      <c r="K47" s="1158"/>
      <c r="L47" s="1161"/>
      <c r="M47" s="185">
        <f t="shared" si="11"/>
        <v>7.9000000000000001E-2</v>
      </c>
      <c r="N47" s="186">
        <f t="shared" si="1"/>
        <v>0</v>
      </c>
      <c r="O47" s="187">
        <f t="shared" si="2"/>
        <v>0</v>
      </c>
      <c r="P47" s="188">
        <f t="shared" si="3"/>
        <v>0</v>
      </c>
      <c r="Q47" s="639"/>
      <c r="R47" s="640"/>
      <c r="S47" s="640"/>
      <c r="T47" s="640"/>
      <c r="U47" s="640"/>
      <c r="V47" s="641"/>
      <c r="W47" s="189">
        <f>VLOOKUP(G47,appoggio!$A$2:$C$15,3,FALSE)</f>
        <v>4.333333333333333</v>
      </c>
      <c r="X47" s="190">
        <f>VLOOKUP(G47,appoggio!$A$2:$C$15,2,FALSE)</f>
        <v>52</v>
      </c>
      <c r="Y47" s="1001" t="str">
        <f t="shared" si="4"/>
        <v>resa mancante</v>
      </c>
      <c r="Z47" s="1002" t="str">
        <f t="shared" si="5"/>
        <v>resa mancante</v>
      </c>
      <c r="AA47" s="1003" t="str">
        <f t="shared" si="15"/>
        <v>resa mancante</v>
      </c>
      <c r="AB47" s="1004" t="str">
        <f t="shared" si="16"/>
        <v>resa mancante</v>
      </c>
      <c r="AC47" s="1003" t="str">
        <f t="shared" si="17"/>
        <v>resa mancante</v>
      </c>
      <c r="AD47" s="69"/>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67"/>
    </row>
    <row r="48" spans="1:56" ht="15.75" customHeight="1" thickBot="1" x14ac:dyDescent="0.3">
      <c r="A48" s="70"/>
      <c r="B48" s="1232"/>
      <c r="C48" s="13" t="s">
        <v>190</v>
      </c>
      <c r="D48" s="1238"/>
      <c r="E48" s="17" t="s">
        <v>33</v>
      </c>
      <c r="F48" s="61" t="s">
        <v>231</v>
      </c>
      <c r="G48" s="25" t="s">
        <v>22</v>
      </c>
      <c r="H48" s="360"/>
      <c r="I48" s="1247"/>
      <c r="J48" s="743">
        <v>0.23599999999999999</v>
      </c>
      <c r="K48" s="1158"/>
      <c r="L48" s="1161"/>
      <c r="M48" s="193">
        <f t="shared" si="11"/>
        <v>0.23599999999999999</v>
      </c>
      <c r="N48" s="180">
        <f t="shared" si="1"/>
        <v>0</v>
      </c>
      <c r="O48" s="181">
        <f t="shared" si="2"/>
        <v>0</v>
      </c>
      <c r="P48" s="182">
        <f t="shared" si="3"/>
        <v>0</v>
      </c>
      <c r="Q48" s="636"/>
      <c r="R48" s="637"/>
      <c r="S48" s="637"/>
      <c r="T48" s="637"/>
      <c r="U48" s="637"/>
      <c r="V48" s="638"/>
      <c r="W48" s="183">
        <f>VLOOKUP(G48,appoggio!$A$2:$C$15,3,FALSE)</f>
        <v>4.333333333333333</v>
      </c>
      <c r="X48" s="184">
        <f>VLOOKUP(G48,appoggio!$A$2:$C$15,2,FALSE)</f>
        <v>52</v>
      </c>
      <c r="Y48" s="997" t="str">
        <f t="shared" si="4"/>
        <v>resa mancante</v>
      </c>
      <c r="Z48" s="998" t="str">
        <f t="shared" si="5"/>
        <v>resa mancante</v>
      </c>
      <c r="AA48" s="999" t="str">
        <f t="shared" si="15"/>
        <v>resa mancante</v>
      </c>
      <c r="AB48" s="1000" t="str">
        <f t="shared" si="16"/>
        <v>resa mancante</v>
      </c>
      <c r="AC48" s="999" t="str">
        <f t="shared" si="17"/>
        <v>resa mancante</v>
      </c>
      <c r="AD48" s="69"/>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67"/>
    </row>
    <row r="49" spans="1:56" ht="14.5" customHeight="1" x14ac:dyDescent="0.25">
      <c r="A49" s="70"/>
      <c r="B49" s="1239" t="s">
        <v>191</v>
      </c>
      <c r="C49" s="12" t="s">
        <v>192</v>
      </c>
      <c r="D49" s="1241" t="s">
        <v>1</v>
      </c>
      <c r="E49" s="16" t="s">
        <v>32</v>
      </c>
      <c r="F49" s="60" t="s">
        <v>231</v>
      </c>
      <c r="G49" s="21" t="s">
        <v>3</v>
      </c>
      <c r="H49" s="361"/>
      <c r="I49" s="1245">
        <f>IFERROR(H49/($H$3+$H$8+$H$11+$H$18+$H$20+$H$27+$H$33+$H$35+$H$43+$H$47+$H$49+$H$55),0)</f>
        <v>0</v>
      </c>
      <c r="J49" s="744">
        <v>0.38400000000000001</v>
      </c>
      <c r="K49" s="1158"/>
      <c r="L49" s="1161"/>
      <c r="M49" s="194">
        <f t="shared" si="11"/>
        <v>0.38400000000000001</v>
      </c>
      <c r="N49" s="186">
        <f t="shared" si="1"/>
        <v>0</v>
      </c>
      <c r="O49" s="187">
        <f t="shared" si="2"/>
        <v>0</v>
      </c>
      <c r="P49" s="188">
        <f t="shared" si="3"/>
        <v>0</v>
      </c>
      <c r="Q49" s="639"/>
      <c r="R49" s="640"/>
      <c r="S49" s="640"/>
      <c r="T49" s="640"/>
      <c r="U49" s="640"/>
      <c r="V49" s="641"/>
      <c r="W49" s="189">
        <f>VLOOKUP(G49,appoggio!$A$2:$C$15,3,FALSE)</f>
        <v>21.083333333333332</v>
      </c>
      <c r="X49" s="190">
        <f>VLOOKUP(G49,appoggio!$A$2:$C$15,2,FALSE)</f>
        <v>253</v>
      </c>
      <c r="Y49" s="1001" t="str">
        <f t="shared" si="4"/>
        <v>resa mancante</v>
      </c>
      <c r="Z49" s="1002" t="str">
        <f t="shared" si="5"/>
        <v>resa mancante</v>
      </c>
      <c r="AA49" s="1003" t="str">
        <f t="shared" si="15"/>
        <v>resa mancante</v>
      </c>
      <c r="AB49" s="1004" t="str">
        <f t="shared" si="16"/>
        <v>resa mancante</v>
      </c>
      <c r="AC49" s="1003" t="str">
        <f t="shared" si="17"/>
        <v>resa mancante</v>
      </c>
      <c r="AD49" s="69"/>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67"/>
    </row>
    <row r="50" spans="1:56" ht="14.5" customHeight="1" x14ac:dyDescent="0.25">
      <c r="A50" s="70"/>
      <c r="B50" s="1240"/>
      <c r="C50" s="13" t="s">
        <v>193</v>
      </c>
      <c r="D50" s="1242"/>
      <c r="E50" s="17" t="s">
        <v>33</v>
      </c>
      <c r="F50" s="61" t="s">
        <v>231</v>
      </c>
      <c r="G50" s="20" t="s">
        <v>29</v>
      </c>
      <c r="H50" s="359"/>
      <c r="I50" s="1246"/>
      <c r="J50" s="177">
        <v>0.47399999999999998</v>
      </c>
      <c r="K50" s="1158"/>
      <c r="L50" s="1161"/>
      <c r="M50" s="169">
        <f t="shared" si="11"/>
        <v>0.47399999999999998</v>
      </c>
      <c r="N50" s="170">
        <f t="shared" si="1"/>
        <v>0</v>
      </c>
      <c r="O50" s="171">
        <f t="shared" si="2"/>
        <v>0</v>
      </c>
      <c r="P50" s="172">
        <f t="shared" si="3"/>
        <v>0</v>
      </c>
      <c r="Q50" s="632"/>
      <c r="R50" s="633"/>
      <c r="S50" s="633"/>
      <c r="T50" s="633"/>
      <c r="U50" s="633"/>
      <c r="V50" s="634"/>
      <c r="W50" s="173">
        <f>VLOOKUP(G50,appoggio!$A$2:$C$15,3,FALSE)</f>
        <v>8.6666666666666661</v>
      </c>
      <c r="X50" s="174">
        <f>VLOOKUP(G50,appoggio!$A$2:$C$15,2,FALSE)</f>
        <v>104</v>
      </c>
      <c r="Y50" s="993" t="str">
        <f t="shared" si="4"/>
        <v>resa mancante</v>
      </c>
      <c r="Z50" s="994" t="str">
        <f t="shared" si="5"/>
        <v>resa mancante</v>
      </c>
      <c r="AA50" s="995" t="str">
        <f t="shared" si="15"/>
        <v>resa mancante</v>
      </c>
      <c r="AB50" s="996" t="str">
        <f t="shared" si="16"/>
        <v>resa mancante</v>
      </c>
      <c r="AC50" s="995" t="str">
        <f t="shared" si="17"/>
        <v>resa mancante</v>
      </c>
      <c r="AD50" s="69"/>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67"/>
    </row>
    <row r="51" spans="1:56" ht="21" x14ac:dyDescent="0.25">
      <c r="A51" s="70"/>
      <c r="B51" s="1240"/>
      <c r="C51" s="13" t="s">
        <v>194</v>
      </c>
      <c r="D51" s="1243" t="s">
        <v>6</v>
      </c>
      <c r="E51" s="17" t="s">
        <v>155</v>
      </c>
      <c r="F51" s="61" t="s">
        <v>233</v>
      </c>
      <c r="G51" s="20" t="s">
        <v>29</v>
      </c>
      <c r="H51" s="359"/>
      <c r="I51" s="1246"/>
      <c r="J51" s="177">
        <v>3.1549999999999998</v>
      </c>
      <c r="K51" s="1158"/>
      <c r="L51" s="1161"/>
      <c r="M51" s="751">
        <f t="shared" si="11"/>
        <v>3.1549999999999998</v>
      </c>
      <c r="N51" s="170">
        <f t="shared" si="1"/>
        <v>0</v>
      </c>
      <c r="O51" s="171">
        <f t="shared" si="2"/>
        <v>0</v>
      </c>
      <c r="P51" s="172">
        <f t="shared" si="3"/>
        <v>0</v>
      </c>
      <c r="Q51" s="635"/>
      <c r="R51" s="633"/>
      <c r="S51" s="633"/>
      <c r="T51" s="633"/>
      <c r="U51" s="633"/>
      <c r="V51" s="634"/>
      <c r="W51" s="173">
        <f>VLOOKUP(G51,appoggio!$A$2:$C$15,3,FALSE)</f>
        <v>8.6666666666666661</v>
      </c>
      <c r="X51" s="174">
        <f>VLOOKUP(G51,appoggio!$A$2:$C$15,2,FALSE)</f>
        <v>104</v>
      </c>
      <c r="Y51" s="993" t="str">
        <f t="shared" si="4"/>
        <v>resa mancante</v>
      </c>
      <c r="Z51" s="994" t="str">
        <f t="shared" si="5"/>
        <v>resa mancante</v>
      </c>
      <c r="AA51" s="995" t="str">
        <f t="shared" si="15"/>
        <v>resa mancante</v>
      </c>
      <c r="AB51" s="996" t="str">
        <f t="shared" si="16"/>
        <v>resa mancante</v>
      </c>
      <c r="AC51" s="995" t="str">
        <f t="shared" si="17"/>
        <v>resa mancante</v>
      </c>
      <c r="AD51" s="69"/>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67"/>
    </row>
    <row r="52" spans="1:56" ht="21" x14ac:dyDescent="0.25">
      <c r="A52" s="70"/>
      <c r="B52" s="1240"/>
      <c r="C52" s="13" t="s">
        <v>195</v>
      </c>
      <c r="D52" s="1244"/>
      <c r="E52" s="17" t="s">
        <v>156</v>
      </c>
      <c r="F52" s="61" t="s">
        <v>233</v>
      </c>
      <c r="G52" s="20" t="s">
        <v>29</v>
      </c>
      <c r="H52" s="359"/>
      <c r="I52" s="1246"/>
      <c r="J52" s="177">
        <v>1.5780000000000001</v>
      </c>
      <c r="K52" s="1158"/>
      <c r="L52" s="1161"/>
      <c r="M52" s="751">
        <f t="shared" si="11"/>
        <v>1.5780000000000001</v>
      </c>
      <c r="N52" s="170">
        <f t="shared" si="1"/>
        <v>0</v>
      </c>
      <c r="O52" s="171">
        <f t="shared" si="2"/>
        <v>0</v>
      </c>
      <c r="P52" s="172">
        <f t="shared" si="3"/>
        <v>0</v>
      </c>
      <c r="Q52" s="635"/>
      <c r="R52" s="633"/>
      <c r="S52" s="633"/>
      <c r="T52" s="633"/>
      <c r="U52" s="633"/>
      <c r="V52" s="634"/>
      <c r="W52" s="173">
        <f>VLOOKUP(G52,appoggio!$A$2:$C$15,3,FALSE)</f>
        <v>8.6666666666666661</v>
      </c>
      <c r="X52" s="174">
        <f>VLOOKUP(G52,appoggio!$A$2:$C$15,2,FALSE)</f>
        <v>104</v>
      </c>
      <c r="Y52" s="993" t="str">
        <f t="shared" si="4"/>
        <v>resa mancante</v>
      </c>
      <c r="Z52" s="994" t="str">
        <f t="shared" si="5"/>
        <v>resa mancante</v>
      </c>
      <c r="AA52" s="995" t="str">
        <f t="shared" si="15"/>
        <v>resa mancante</v>
      </c>
      <c r="AB52" s="996" t="str">
        <f t="shared" si="16"/>
        <v>resa mancante</v>
      </c>
      <c r="AC52" s="995" t="str">
        <f t="shared" si="17"/>
        <v>resa mancante</v>
      </c>
      <c r="AD52" s="69"/>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67"/>
    </row>
    <row r="53" spans="1:56" ht="21" x14ac:dyDescent="0.25">
      <c r="A53" s="70"/>
      <c r="B53" s="1240"/>
      <c r="C53" s="13" t="s">
        <v>196</v>
      </c>
      <c r="D53" s="1242"/>
      <c r="E53" s="17" t="s">
        <v>1239</v>
      </c>
      <c r="F53" s="61" t="s">
        <v>233</v>
      </c>
      <c r="G53" s="20" t="s">
        <v>29</v>
      </c>
      <c r="H53" s="359"/>
      <c r="I53" s="1246"/>
      <c r="J53" s="177">
        <v>1.893</v>
      </c>
      <c r="K53" s="1158"/>
      <c r="L53" s="1161"/>
      <c r="M53" s="751">
        <f t="shared" si="11"/>
        <v>1.893</v>
      </c>
      <c r="N53" s="170">
        <f t="shared" si="1"/>
        <v>0</v>
      </c>
      <c r="O53" s="171">
        <f t="shared" si="2"/>
        <v>0</v>
      </c>
      <c r="P53" s="172">
        <f t="shared" si="3"/>
        <v>0</v>
      </c>
      <c r="Q53" s="635"/>
      <c r="R53" s="633"/>
      <c r="S53" s="633"/>
      <c r="T53" s="633"/>
      <c r="U53" s="633"/>
      <c r="V53" s="634"/>
      <c r="W53" s="173">
        <f>VLOOKUP(G53,appoggio!$A$2:$C$15,3,FALSE)</f>
        <v>8.6666666666666661</v>
      </c>
      <c r="X53" s="174">
        <f>VLOOKUP(G53,appoggio!$A$2:$C$15,2,FALSE)</f>
        <v>104</v>
      </c>
      <c r="Y53" s="993" t="str">
        <f t="shared" si="4"/>
        <v>resa mancante</v>
      </c>
      <c r="Z53" s="994" t="str">
        <f t="shared" si="5"/>
        <v>resa mancante</v>
      </c>
      <c r="AA53" s="995" t="str">
        <f t="shared" si="15"/>
        <v>resa mancante</v>
      </c>
      <c r="AB53" s="996" t="str">
        <f t="shared" si="16"/>
        <v>resa mancante</v>
      </c>
      <c r="AC53" s="995" t="str">
        <f t="shared" si="17"/>
        <v>resa mancante</v>
      </c>
      <c r="AD53" s="69"/>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67"/>
    </row>
    <row r="54" spans="1:56" ht="15.75" customHeight="1" thickBot="1" x14ac:dyDescent="0.3">
      <c r="A54" s="70"/>
      <c r="B54" s="1231"/>
      <c r="C54" s="14" t="s">
        <v>198</v>
      </c>
      <c r="D54" s="950" t="s">
        <v>9</v>
      </c>
      <c r="E54" s="18" t="s">
        <v>34</v>
      </c>
      <c r="F54" s="62" t="s">
        <v>233</v>
      </c>
      <c r="G54" s="22" t="s">
        <v>8</v>
      </c>
      <c r="H54" s="362"/>
      <c r="I54" s="1247"/>
      <c r="J54" s="192">
        <v>0.182</v>
      </c>
      <c r="K54" s="1159"/>
      <c r="L54" s="1162"/>
      <c r="M54" s="179">
        <f t="shared" si="11"/>
        <v>0.182</v>
      </c>
      <c r="N54" s="180">
        <f t="shared" si="1"/>
        <v>0</v>
      </c>
      <c r="O54" s="181">
        <f t="shared" si="2"/>
        <v>0</v>
      </c>
      <c r="P54" s="182">
        <f t="shared" si="3"/>
        <v>0</v>
      </c>
      <c r="Q54" s="642"/>
      <c r="R54" s="637"/>
      <c r="S54" s="637"/>
      <c r="T54" s="637"/>
      <c r="U54" s="637"/>
      <c r="V54" s="638"/>
      <c r="W54" s="183">
        <f>VLOOKUP(G54,appoggio!$A$2:$C$15,3,FALSE)</f>
        <v>1</v>
      </c>
      <c r="X54" s="184">
        <f>VLOOKUP(G54,appoggio!$A$2:$C$15,2,FALSE)</f>
        <v>12</v>
      </c>
      <c r="Y54" s="997" t="str">
        <f t="shared" si="4"/>
        <v>resa mancante</v>
      </c>
      <c r="Z54" s="998" t="str">
        <f t="shared" si="5"/>
        <v>resa mancante</v>
      </c>
      <c r="AA54" s="999" t="str">
        <f t="shared" si="15"/>
        <v>resa mancante</v>
      </c>
      <c r="AB54" s="1000" t="str">
        <f t="shared" si="16"/>
        <v>resa mancante</v>
      </c>
      <c r="AC54" s="999" t="str">
        <f t="shared" si="17"/>
        <v>resa mancante</v>
      </c>
      <c r="AD54" s="69"/>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67"/>
    </row>
    <row r="55" spans="1:56" ht="15.75" customHeight="1" thickBot="1" x14ac:dyDescent="0.3">
      <c r="A55" s="70"/>
      <c r="B55" s="951" t="s">
        <v>199</v>
      </c>
      <c r="C55" s="15" t="s">
        <v>200</v>
      </c>
      <c r="D55" s="952" t="s">
        <v>1</v>
      </c>
      <c r="E55" s="19" t="s">
        <v>38</v>
      </c>
      <c r="F55" s="63" t="s">
        <v>231</v>
      </c>
      <c r="G55" s="23" t="s">
        <v>22</v>
      </c>
      <c r="H55" s="364"/>
      <c r="I55" s="366">
        <f>IFERROR(H55/($H$3+$H$8+$H$11+$H$18+$H$20+$H$27+$H$33+$H$35+$H$43+$H$47+$H$49+$H$55),0)</f>
        <v>0</v>
      </c>
      <c r="J55" s="746">
        <v>0.158</v>
      </c>
      <c r="K55" s="752"/>
      <c r="L55" s="969" t="s">
        <v>726</v>
      </c>
      <c r="M55" s="195">
        <f>ROUND(J55*(1-K55),3)</f>
        <v>0.158</v>
      </c>
      <c r="N55" s="196">
        <f t="shared" si="1"/>
        <v>0</v>
      </c>
      <c r="O55" s="197">
        <f t="shared" si="2"/>
        <v>0</v>
      </c>
      <c r="P55" s="198">
        <f t="shared" si="3"/>
        <v>0</v>
      </c>
      <c r="Q55" s="643"/>
      <c r="R55" s="644"/>
      <c r="S55" s="644"/>
      <c r="T55" s="644"/>
      <c r="U55" s="644"/>
      <c r="V55" s="645"/>
      <c r="W55" s="199">
        <f>VLOOKUP(G55,appoggio!$A$2:$C$15,3,FALSE)</f>
        <v>4.333333333333333</v>
      </c>
      <c r="X55" s="200">
        <f>VLOOKUP(G55,appoggio!$A$2:$C$15,2,FALSE)</f>
        <v>52</v>
      </c>
      <c r="Y55" s="1005" t="str">
        <f t="shared" si="4"/>
        <v>resa mancante</v>
      </c>
      <c r="Z55" s="1006" t="str">
        <f t="shared" si="5"/>
        <v>resa mancante</v>
      </c>
      <c r="AA55" s="1007" t="str">
        <f t="shared" si="15"/>
        <v>resa mancante</v>
      </c>
      <c r="AB55" s="1008" t="str">
        <f t="shared" si="16"/>
        <v>resa mancante</v>
      </c>
      <c r="AC55" s="1007" t="str">
        <f t="shared" si="17"/>
        <v>resa mancante</v>
      </c>
      <c r="AD55" s="69"/>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67"/>
    </row>
    <row r="56" spans="1:56" ht="24.75" customHeight="1" thickBot="1" x14ac:dyDescent="0.3">
      <c r="A56" s="70"/>
      <c r="B56" s="70"/>
      <c r="C56" s="70"/>
      <c r="D56" s="70"/>
      <c r="E56" s="70"/>
      <c r="F56" s="201"/>
      <c r="G56" s="201"/>
      <c r="H56" s="201"/>
      <c r="I56" s="201"/>
      <c r="J56" s="201"/>
      <c r="K56" s="201"/>
      <c r="L56" s="201"/>
      <c r="M56" s="285"/>
      <c r="N56" s="975">
        <f>SUM(N3:N55)</f>
        <v>0</v>
      </c>
      <c r="O56" s="976">
        <f>SUM(O3:O55)</f>
        <v>0</v>
      </c>
      <c r="P56" s="977">
        <f>SUM(P3:P55)</f>
        <v>0</v>
      </c>
      <c r="Q56" s="202"/>
      <c r="R56" s="203"/>
      <c r="S56" s="203"/>
      <c r="T56" s="203"/>
      <c r="U56" s="203"/>
      <c r="V56" s="203"/>
      <c r="W56" s="203"/>
      <c r="X56" s="204"/>
      <c r="Y56" s="205">
        <f>SUM($Y$3:$Y$55)</f>
        <v>0</v>
      </c>
      <c r="Z56" s="206">
        <f>SUM($Z$3:$Z$55)</f>
        <v>0</v>
      </c>
      <c r="AA56" s="207">
        <f>SUM($AA$3:$AA$55)</f>
        <v>0</v>
      </c>
      <c r="AB56" s="208">
        <f>SUM($AB$3:$AB$55)</f>
        <v>0</v>
      </c>
      <c r="AC56" s="209">
        <f>SUM($AC$3:$AC$55)</f>
        <v>0</v>
      </c>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67"/>
    </row>
    <row r="57" spans="1:56" ht="11" thickBot="1" x14ac:dyDescent="0.3">
      <c r="A57" s="70"/>
      <c r="B57" s="70"/>
      <c r="C57" s="70"/>
      <c r="D57" s="70"/>
      <c r="E57" s="70"/>
      <c r="F57" s="70"/>
      <c r="G57" s="70"/>
      <c r="H57" s="70"/>
      <c r="I57" s="70"/>
      <c r="J57" s="70"/>
      <c r="K57" s="70"/>
      <c r="L57" s="70"/>
      <c r="M57" s="70"/>
      <c r="N57" s="201"/>
      <c r="O57" s="201"/>
      <c r="P57" s="201"/>
      <c r="Q57" s="70"/>
      <c r="R57" s="70"/>
      <c r="S57" s="70"/>
      <c r="T57" s="70"/>
      <c r="U57" s="70"/>
      <c r="V57" s="70"/>
      <c r="W57" s="70"/>
      <c r="X57" s="67"/>
      <c r="Y57" s="1135" t="s">
        <v>275</v>
      </c>
      <c r="Z57" s="1136"/>
      <c r="AA57" s="1136"/>
      <c r="AB57" s="1137"/>
      <c r="AC57" s="210">
        <f>IFERROR(AC56/P56,0)</f>
        <v>0</v>
      </c>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67"/>
    </row>
    <row r="58" spans="1:56"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67"/>
    </row>
    <row r="59" spans="1:56"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67"/>
    </row>
    <row r="60" spans="1:56"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67"/>
    </row>
    <row r="61" spans="1:56"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67"/>
    </row>
    <row r="62" spans="1:56"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67"/>
    </row>
    <row r="63" spans="1:56"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67"/>
    </row>
    <row r="64" spans="1:56"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67"/>
    </row>
    <row r="65" spans="1:56"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67"/>
    </row>
    <row r="66" spans="1:56"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67"/>
    </row>
    <row r="67" spans="1:56"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67"/>
    </row>
    <row r="68" spans="1:56"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67"/>
    </row>
    <row r="69" spans="1:56"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67"/>
    </row>
    <row r="70" spans="1:56"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67"/>
    </row>
    <row r="71" spans="1:56"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67"/>
    </row>
    <row r="72" spans="1:56"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67"/>
    </row>
    <row r="73" spans="1:56"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67"/>
    </row>
    <row r="74" spans="1:56"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67"/>
    </row>
    <row r="75" spans="1:56"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67"/>
    </row>
    <row r="76" spans="1:56"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67"/>
    </row>
    <row r="77" spans="1:56"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67"/>
    </row>
    <row r="78" spans="1:56"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67"/>
    </row>
    <row r="79" spans="1:56"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67"/>
    </row>
    <row r="80" spans="1:56"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67"/>
    </row>
    <row r="81" spans="1:56"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67"/>
    </row>
    <row r="82" spans="1:56"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67"/>
    </row>
    <row r="83" spans="1:56"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67"/>
    </row>
    <row r="84" spans="1:56"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67"/>
    </row>
    <row r="85" spans="1:56"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67"/>
    </row>
    <row r="86" spans="1:56"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67"/>
    </row>
    <row r="87" spans="1:56"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67"/>
    </row>
    <row r="88" spans="1:56"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67"/>
    </row>
    <row r="89" spans="1:56"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67"/>
    </row>
    <row r="90" spans="1:56"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67"/>
    </row>
    <row r="91" spans="1:56"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67"/>
    </row>
    <row r="92" spans="1:56"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67"/>
    </row>
    <row r="93" spans="1:56"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67"/>
    </row>
    <row r="94" spans="1:56"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67"/>
    </row>
    <row r="95" spans="1:56"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67"/>
    </row>
    <row r="96" spans="1:56"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67"/>
    </row>
    <row r="97" spans="1:56"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67"/>
    </row>
    <row r="98" spans="1:56"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67"/>
    </row>
    <row r="99" spans="1:56"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67"/>
    </row>
    <row r="100" spans="1:56"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67"/>
    </row>
    <row r="101" spans="1:56"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67"/>
    </row>
    <row r="102" spans="1:56"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67"/>
    </row>
    <row r="103" spans="1:56"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67"/>
    </row>
    <row r="104" spans="1:56"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67"/>
    </row>
    <row r="105" spans="1:56"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67"/>
    </row>
    <row r="106" spans="1:56"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67"/>
    </row>
    <row r="107" spans="1:56"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67"/>
    </row>
    <row r="108" spans="1:56"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67"/>
    </row>
    <row r="109" spans="1:56"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67"/>
    </row>
    <row r="110" spans="1:56"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67"/>
    </row>
    <row r="111" spans="1:56"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67"/>
    </row>
    <row r="112" spans="1:56"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67"/>
    </row>
    <row r="113" spans="1:56"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67"/>
    </row>
    <row r="114" spans="1:56"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67"/>
    </row>
    <row r="115" spans="1:56"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67"/>
    </row>
    <row r="116" spans="1:56"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67"/>
    </row>
    <row r="117" spans="1:56"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67"/>
    </row>
    <row r="118" spans="1:56"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67"/>
    </row>
    <row r="119" spans="1:56"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67"/>
    </row>
    <row r="120" spans="1:56"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67"/>
    </row>
    <row r="121" spans="1:56"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67"/>
    </row>
    <row r="122" spans="1:56"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67"/>
    </row>
    <row r="123" spans="1:56"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67"/>
    </row>
    <row r="124" spans="1:56" x14ac:dyDescent="0.25">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594"/>
    </row>
  </sheetData>
  <sheetProtection selectLockedCells="1"/>
  <dataConsolidate link="1"/>
  <mergeCells count="49">
    <mergeCell ref="I3:I7"/>
    <mergeCell ref="I8:I10"/>
    <mergeCell ref="I11:I17"/>
    <mergeCell ref="I27:I32"/>
    <mergeCell ref="I18:I19"/>
    <mergeCell ref="I20:I26"/>
    <mergeCell ref="B35:B42"/>
    <mergeCell ref="D35:D36"/>
    <mergeCell ref="D38:D40"/>
    <mergeCell ref="D33:D34"/>
    <mergeCell ref="I33:I34"/>
    <mergeCell ref="I35:I42"/>
    <mergeCell ref="B27:B32"/>
    <mergeCell ref="D27:D28"/>
    <mergeCell ref="B33:B34"/>
    <mergeCell ref="B18:B19"/>
    <mergeCell ref="D23:D25"/>
    <mergeCell ref="D18:D19"/>
    <mergeCell ref="B20:B26"/>
    <mergeCell ref="D20:D21"/>
    <mergeCell ref="D29:D30"/>
    <mergeCell ref="Y57:AB57"/>
    <mergeCell ref="B43:B46"/>
    <mergeCell ref="D43:D44"/>
    <mergeCell ref="B47:B48"/>
    <mergeCell ref="D47:D48"/>
    <mergeCell ref="B49:B54"/>
    <mergeCell ref="D49:D50"/>
    <mergeCell ref="D51:D53"/>
    <mergeCell ref="I49:I54"/>
    <mergeCell ref="I43:I46"/>
    <mergeCell ref="I47:I48"/>
    <mergeCell ref="B11:B17"/>
    <mergeCell ref="D11:D12"/>
    <mergeCell ref="B3:B7"/>
    <mergeCell ref="B8:B10"/>
    <mergeCell ref="D8:D9"/>
    <mergeCell ref="D16:D17"/>
    <mergeCell ref="D3:D4"/>
    <mergeCell ref="K3:K7"/>
    <mergeCell ref="K8:K10"/>
    <mergeCell ref="K11:K17"/>
    <mergeCell ref="K18:K19"/>
    <mergeCell ref="K20:K54"/>
    <mergeCell ref="L3:L7"/>
    <mergeCell ref="L8:L10"/>
    <mergeCell ref="L11:L17"/>
    <mergeCell ref="L18:L19"/>
    <mergeCell ref="L20:L54"/>
  </mergeCells>
  <pageMargins left="0.7" right="0.7" top="0.75" bottom="0.75" header="0.3" footer="0.3"/>
  <pageSetup paperSize="8" orientation="landscape" r:id="rId1"/>
  <ignoredErrors>
    <ignoredError sqref="AB4:AB7 AB8:AB10 AB11:AB17 AB18:AB19 AB20:AB26 AB27:AB32 AB33:AB34 AB35:AB55"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BD126"/>
  <sheetViews>
    <sheetView zoomScaleNormal="100" workbookViewId="0">
      <selection activeCell="D35" sqref="D35"/>
    </sheetView>
  </sheetViews>
  <sheetFormatPr defaultColWidth="9.1796875" defaultRowHeight="10.5" x14ac:dyDescent="0.25"/>
  <cols>
    <col min="1" max="1" width="1.81640625" style="600" customWidth="1"/>
    <col min="2" max="2" width="10.54296875" style="600" customWidth="1"/>
    <col min="3" max="3" width="9.1796875" style="600" customWidth="1"/>
    <col min="4" max="4" width="44.7265625" style="600" customWidth="1"/>
    <col min="5" max="5" width="14.453125" style="600" bestFit="1" customWidth="1"/>
    <col min="6" max="6" width="7.81640625" style="600" customWidth="1"/>
    <col min="7" max="7" width="12.54296875" style="600" customWidth="1"/>
    <col min="8" max="8" width="16.26953125" style="600" customWidth="1"/>
    <col min="9" max="10" width="8.26953125" style="600" bestFit="1" customWidth="1"/>
    <col min="11" max="11" width="18.7265625" style="600" customWidth="1"/>
    <col min="12" max="12" width="13.54296875" style="600" bestFit="1" customWidth="1"/>
    <col min="13" max="13" width="14.453125" style="600" bestFit="1" customWidth="1"/>
    <col min="14" max="14" width="13.54296875" style="600" customWidth="1"/>
    <col min="15" max="18" width="11.1796875" style="600" customWidth="1"/>
    <col min="19" max="19" width="11.7265625" style="600" customWidth="1"/>
    <col min="20" max="20" width="10.81640625" style="600" customWidth="1"/>
    <col min="21" max="21" width="11.7265625" style="600" customWidth="1"/>
    <col min="22" max="22" width="11.453125" style="600" customWidth="1"/>
    <col min="23" max="23" width="12.7265625" style="600" customWidth="1"/>
    <col min="24" max="16384" width="9.1796875" style="600"/>
  </cols>
  <sheetData>
    <row r="1" spans="1:56" s="1073" customFormat="1" ht="25.5" customHeight="1" thickBot="1" x14ac:dyDescent="0.4">
      <c r="A1" s="1069"/>
      <c r="B1" s="395" t="s">
        <v>132</v>
      </c>
      <c r="C1" s="1070"/>
      <c r="D1" s="1070"/>
      <c r="E1" s="1070"/>
      <c r="F1" s="1210"/>
      <c r="G1" s="1211"/>
      <c r="H1" s="1070"/>
      <c r="I1" s="1070"/>
      <c r="J1" s="1070"/>
      <c r="K1" s="1074"/>
      <c r="L1" s="1070"/>
      <c r="M1" s="1070"/>
      <c r="N1" s="1070"/>
      <c r="O1" s="1070"/>
      <c r="P1" s="1070"/>
      <c r="Q1" s="1070"/>
      <c r="R1" s="1070"/>
      <c r="S1" s="1070"/>
      <c r="T1" s="1070"/>
      <c r="U1" s="1070"/>
      <c r="V1" s="1070"/>
      <c r="W1" s="1070"/>
      <c r="X1" s="1071"/>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72"/>
      <c r="AY1" s="1072"/>
      <c r="AZ1" s="1072"/>
      <c r="BA1" s="1072"/>
      <c r="BB1" s="1072"/>
      <c r="BC1" s="1072"/>
      <c r="BD1" s="1069"/>
    </row>
    <row r="2" spans="1:56" ht="26.15" customHeight="1" x14ac:dyDescent="0.25">
      <c r="A2" s="67"/>
      <c r="B2" s="1212" t="s">
        <v>229</v>
      </c>
      <c r="C2" s="1266" t="s">
        <v>508</v>
      </c>
      <c r="D2" s="1215" t="s">
        <v>0</v>
      </c>
      <c r="E2" s="1218" t="s">
        <v>230</v>
      </c>
      <c r="F2" s="1270" t="s">
        <v>276</v>
      </c>
      <c r="G2" s="1258" t="s">
        <v>445</v>
      </c>
      <c r="H2" s="1263" t="s">
        <v>443</v>
      </c>
      <c r="I2" s="1195" t="s">
        <v>135</v>
      </c>
      <c r="J2" s="1204" t="s">
        <v>717</v>
      </c>
      <c r="K2" s="1198" t="s">
        <v>444</v>
      </c>
      <c r="L2" s="1180" t="s">
        <v>42</v>
      </c>
      <c r="M2" s="1177" t="s">
        <v>56</v>
      </c>
      <c r="N2" s="1283" t="s">
        <v>264</v>
      </c>
      <c r="O2" s="1286" t="s">
        <v>234</v>
      </c>
      <c r="P2" s="1286" t="s">
        <v>447</v>
      </c>
      <c r="Q2" s="1286" t="s">
        <v>448</v>
      </c>
      <c r="R2" s="1286" t="s">
        <v>449</v>
      </c>
      <c r="S2" s="1289" t="s">
        <v>475</v>
      </c>
      <c r="T2" s="1292" t="s">
        <v>236</v>
      </c>
      <c r="U2" s="1177" t="s">
        <v>237</v>
      </c>
      <c r="V2" s="1174" t="s">
        <v>44</v>
      </c>
      <c r="W2" s="1177" t="s">
        <v>45</v>
      </c>
      <c r="X2" s="69"/>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67"/>
    </row>
    <row r="3" spans="1:56" ht="26" customHeight="1" x14ac:dyDescent="0.25">
      <c r="A3" s="67"/>
      <c r="B3" s="1213"/>
      <c r="C3" s="1267"/>
      <c r="D3" s="1216"/>
      <c r="E3" s="1219"/>
      <c r="F3" s="1271"/>
      <c r="G3" s="1259"/>
      <c r="H3" s="1264"/>
      <c r="I3" s="1196"/>
      <c r="J3" s="1205"/>
      <c r="K3" s="1199"/>
      <c r="L3" s="1181"/>
      <c r="M3" s="1178"/>
      <c r="N3" s="1284"/>
      <c r="O3" s="1287"/>
      <c r="P3" s="1287"/>
      <c r="Q3" s="1287"/>
      <c r="R3" s="1287"/>
      <c r="S3" s="1290"/>
      <c r="T3" s="1293"/>
      <c r="U3" s="1178"/>
      <c r="V3" s="1175"/>
      <c r="W3" s="1178"/>
      <c r="X3" s="69"/>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67"/>
    </row>
    <row r="4" spans="1:56" ht="25" customHeight="1" thickBot="1" x14ac:dyDescent="0.3">
      <c r="A4" s="67"/>
      <c r="B4" s="1214"/>
      <c r="C4" s="1268"/>
      <c r="D4" s="1217"/>
      <c r="E4" s="1220"/>
      <c r="F4" s="1272"/>
      <c r="G4" s="1260"/>
      <c r="H4" s="1265"/>
      <c r="I4" s="1197"/>
      <c r="J4" s="1206"/>
      <c r="K4" s="1200"/>
      <c r="L4" s="1182"/>
      <c r="M4" s="1179"/>
      <c r="N4" s="1285"/>
      <c r="O4" s="1288"/>
      <c r="P4" s="1288"/>
      <c r="Q4" s="1288"/>
      <c r="R4" s="1288"/>
      <c r="S4" s="1291"/>
      <c r="T4" s="1294"/>
      <c r="U4" s="1179"/>
      <c r="V4" s="1176"/>
      <c r="W4" s="1179"/>
      <c r="X4" s="69"/>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67"/>
    </row>
    <row r="5" spans="1:56" ht="14.5" customHeight="1" x14ac:dyDescent="0.25">
      <c r="A5" s="67"/>
      <c r="B5" s="1269" t="s">
        <v>1</v>
      </c>
      <c r="C5" s="64" t="s">
        <v>73</v>
      </c>
      <c r="D5" s="65" t="s">
        <v>46</v>
      </c>
      <c r="E5" s="433" t="s">
        <v>231</v>
      </c>
      <c r="F5" s="425"/>
      <c r="G5" s="368"/>
      <c r="H5" s="48">
        <v>2.1850000000000001</v>
      </c>
      <c r="I5" s="1183"/>
      <c r="J5" s="1207" t="s">
        <v>728</v>
      </c>
      <c r="K5" s="66">
        <f>ROUND(H5*(1-$I$5),3)</f>
        <v>2.1850000000000001</v>
      </c>
      <c r="L5" s="211">
        <f>K5*F5*G5</f>
        <v>0</v>
      </c>
      <c r="M5" s="212">
        <f>L5*4</f>
        <v>0</v>
      </c>
      <c r="N5" s="397"/>
      <c r="O5" s="398"/>
      <c r="P5" s="607"/>
      <c r="Q5" s="607"/>
      <c r="R5" s="607"/>
      <c r="S5" s="399"/>
      <c r="T5" s="259" t="str">
        <f t="shared" ref="T5:T52" si="0">IFERROR(F5*G5/N5,"resa mancante")</f>
        <v>resa mancante</v>
      </c>
      <c r="U5" s="213" t="str">
        <f>IFERROR(T5*4,"resa mancante")</f>
        <v>resa mancante</v>
      </c>
      <c r="V5" s="214">
        <f>IFERROR(T5*$S5,0)</f>
        <v>0</v>
      </c>
      <c r="W5" s="213">
        <f t="shared" ref="W5:W51" si="1">IFERROR(U5*$S5,0)</f>
        <v>0</v>
      </c>
      <c r="X5" s="69"/>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67"/>
    </row>
    <row r="6" spans="1:56" ht="14.5" customHeight="1" x14ac:dyDescent="0.25">
      <c r="A6" s="67"/>
      <c r="B6" s="1269"/>
      <c r="C6" s="31" t="s">
        <v>74</v>
      </c>
      <c r="D6" s="36" t="s">
        <v>204</v>
      </c>
      <c r="E6" s="434" t="s">
        <v>231</v>
      </c>
      <c r="F6" s="426"/>
      <c r="G6" s="369"/>
      <c r="H6" s="46">
        <v>0.92300000000000004</v>
      </c>
      <c r="I6" s="1184"/>
      <c r="J6" s="1208"/>
      <c r="K6" s="42">
        <f t="shared" ref="K6:K52" si="2">ROUND(H6*(1-$I$5),3)</f>
        <v>0.92300000000000004</v>
      </c>
      <c r="L6" s="215">
        <f t="shared" ref="L6:L52" si="3">K6*F6*G6</f>
        <v>0</v>
      </c>
      <c r="M6" s="216">
        <f t="shared" ref="M6:M55" si="4">L6*4</f>
        <v>0</v>
      </c>
      <c r="N6" s="400"/>
      <c r="O6" s="401"/>
      <c r="P6" s="608"/>
      <c r="Q6" s="608"/>
      <c r="R6" s="608"/>
      <c r="S6" s="402"/>
      <c r="T6" s="217" t="str">
        <f t="shared" si="0"/>
        <v>resa mancante</v>
      </c>
      <c r="U6" s="218" t="str">
        <f t="shared" ref="U6:U52" si="5">IFERROR(T6*4,"resa mancante")</f>
        <v>resa mancante</v>
      </c>
      <c r="V6" s="219">
        <f t="shared" ref="V6:V51" si="6">IFERROR(T6*$S6,0)</f>
        <v>0</v>
      </c>
      <c r="W6" s="218">
        <f t="shared" si="1"/>
        <v>0</v>
      </c>
      <c r="X6" s="69"/>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67"/>
    </row>
    <row r="7" spans="1:56" ht="14.5" customHeight="1" x14ac:dyDescent="0.25">
      <c r="A7" s="67"/>
      <c r="B7" s="1269"/>
      <c r="C7" s="31" t="s">
        <v>75</v>
      </c>
      <c r="D7" s="37" t="s">
        <v>47</v>
      </c>
      <c r="E7" s="435" t="s">
        <v>231</v>
      </c>
      <c r="F7" s="426"/>
      <c r="G7" s="369"/>
      <c r="H7" s="46">
        <v>0.14499999999999999</v>
      </c>
      <c r="I7" s="1184"/>
      <c r="J7" s="1208"/>
      <c r="K7" s="42">
        <f t="shared" si="2"/>
        <v>0.14499999999999999</v>
      </c>
      <c r="L7" s="215">
        <f t="shared" si="3"/>
        <v>0</v>
      </c>
      <c r="M7" s="216">
        <f t="shared" si="4"/>
        <v>0</v>
      </c>
      <c r="N7" s="400"/>
      <c r="O7" s="401"/>
      <c r="P7" s="608"/>
      <c r="Q7" s="608"/>
      <c r="R7" s="608"/>
      <c r="S7" s="402"/>
      <c r="T7" s="220" t="str">
        <f t="shared" si="0"/>
        <v>resa mancante</v>
      </c>
      <c r="U7" s="218" t="str">
        <f t="shared" si="5"/>
        <v>resa mancante</v>
      </c>
      <c r="V7" s="221">
        <f t="shared" si="6"/>
        <v>0</v>
      </c>
      <c r="W7" s="218">
        <f t="shared" si="1"/>
        <v>0</v>
      </c>
      <c r="X7" s="69"/>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67"/>
    </row>
    <row r="8" spans="1:56" ht="14.5" customHeight="1" x14ac:dyDescent="0.25">
      <c r="A8" s="67"/>
      <c r="B8" s="1269"/>
      <c r="C8" s="31" t="s">
        <v>76</v>
      </c>
      <c r="D8" s="37" t="s">
        <v>33</v>
      </c>
      <c r="E8" s="435" t="s">
        <v>231</v>
      </c>
      <c r="F8" s="426"/>
      <c r="G8" s="369"/>
      <c r="H8" s="46">
        <v>5.5E-2</v>
      </c>
      <c r="I8" s="1184"/>
      <c r="J8" s="1208"/>
      <c r="K8" s="42">
        <f t="shared" si="2"/>
        <v>5.5E-2</v>
      </c>
      <c r="L8" s="215">
        <f t="shared" si="3"/>
        <v>0</v>
      </c>
      <c r="M8" s="216">
        <f t="shared" si="4"/>
        <v>0</v>
      </c>
      <c r="N8" s="400"/>
      <c r="O8" s="401"/>
      <c r="P8" s="608"/>
      <c r="Q8" s="608"/>
      <c r="R8" s="608"/>
      <c r="S8" s="402"/>
      <c r="T8" s="217" t="str">
        <f t="shared" si="0"/>
        <v>resa mancante</v>
      </c>
      <c r="U8" s="218" t="str">
        <f t="shared" si="5"/>
        <v>resa mancante</v>
      </c>
      <c r="V8" s="222">
        <f t="shared" si="6"/>
        <v>0</v>
      </c>
      <c r="W8" s="218">
        <f t="shared" si="1"/>
        <v>0</v>
      </c>
      <c r="X8" s="69"/>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67"/>
    </row>
    <row r="9" spans="1:56" ht="14.5" customHeight="1" x14ac:dyDescent="0.25">
      <c r="A9" s="67"/>
      <c r="B9" s="1269"/>
      <c r="C9" s="31" t="s">
        <v>77</v>
      </c>
      <c r="D9" s="37" t="s">
        <v>32</v>
      </c>
      <c r="E9" s="435" t="s">
        <v>231</v>
      </c>
      <c r="F9" s="426"/>
      <c r="G9" s="369"/>
      <c r="H9" s="46">
        <v>1.7999999999999999E-2</v>
      </c>
      <c r="I9" s="1184"/>
      <c r="J9" s="1208"/>
      <c r="K9" s="42">
        <f t="shared" si="2"/>
        <v>1.7999999999999999E-2</v>
      </c>
      <c r="L9" s="215">
        <f t="shared" si="3"/>
        <v>0</v>
      </c>
      <c r="M9" s="216">
        <f t="shared" si="4"/>
        <v>0</v>
      </c>
      <c r="N9" s="400"/>
      <c r="O9" s="401"/>
      <c r="P9" s="608"/>
      <c r="Q9" s="608"/>
      <c r="R9" s="608"/>
      <c r="S9" s="402"/>
      <c r="T9" s="217" t="str">
        <f t="shared" si="0"/>
        <v>resa mancante</v>
      </c>
      <c r="U9" s="218" t="str">
        <f t="shared" si="5"/>
        <v>resa mancante</v>
      </c>
      <c r="V9" s="222">
        <f t="shared" si="6"/>
        <v>0</v>
      </c>
      <c r="W9" s="218">
        <f t="shared" si="1"/>
        <v>0</v>
      </c>
      <c r="X9" s="69"/>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67"/>
    </row>
    <row r="10" spans="1:56" ht="15" customHeight="1" thickBot="1" x14ac:dyDescent="0.3">
      <c r="A10" s="67"/>
      <c r="B10" s="1269"/>
      <c r="C10" s="31" t="s">
        <v>78</v>
      </c>
      <c r="D10" s="223" t="s">
        <v>38</v>
      </c>
      <c r="E10" s="435" t="s">
        <v>231</v>
      </c>
      <c r="F10" s="427"/>
      <c r="G10" s="370"/>
      <c r="H10" s="46">
        <v>3.5999999999999997E-2</v>
      </c>
      <c r="I10" s="1184"/>
      <c r="J10" s="1208"/>
      <c r="K10" s="42">
        <f t="shared" si="2"/>
        <v>3.5999999999999997E-2</v>
      </c>
      <c r="L10" s="215">
        <f t="shared" si="3"/>
        <v>0</v>
      </c>
      <c r="M10" s="216">
        <f t="shared" si="4"/>
        <v>0</v>
      </c>
      <c r="N10" s="403"/>
      <c r="O10" s="404"/>
      <c r="P10" s="609"/>
      <c r="Q10" s="609"/>
      <c r="R10" s="609"/>
      <c r="S10" s="405"/>
      <c r="T10" s="224" t="str">
        <f t="shared" si="0"/>
        <v>resa mancante</v>
      </c>
      <c r="U10" s="225" t="str">
        <f t="shared" si="5"/>
        <v>resa mancante</v>
      </c>
      <c r="V10" s="226">
        <f t="shared" si="6"/>
        <v>0</v>
      </c>
      <c r="W10" s="225">
        <f t="shared" si="1"/>
        <v>0</v>
      </c>
      <c r="X10" s="69"/>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67"/>
    </row>
    <row r="11" spans="1:56" ht="14.5" customHeight="1" x14ac:dyDescent="0.25">
      <c r="A11" s="67"/>
      <c r="B11" s="1273" t="s">
        <v>4</v>
      </c>
      <c r="C11" s="30" t="s">
        <v>79</v>
      </c>
      <c r="D11" s="227" t="s">
        <v>5</v>
      </c>
      <c r="E11" s="436" t="s">
        <v>233</v>
      </c>
      <c r="F11" s="425"/>
      <c r="G11" s="371"/>
      <c r="H11" s="228">
        <v>0.182</v>
      </c>
      <c r="I11" s="1184"/>
      <c r="J11" s="1208"/>
      <c r="K11" s="1261">
        <f t="shared" si="2"/>
        <v>0.182</v>
      </c>
      <c r="L11" s="229">
        <f t="shared" si="3"/>
        <v>0</v>
      </c>
      <c r="M11" s="230">
        <f t="shared" si="4"/>
        <v>0</v>
      </c>
      <c r="N11" s="406"/>
      <c r="O11" s="407"/>
      <c r="P11" s="610"/>
      <c r="Q11" s="610"/>
      <c r="R11" s="610"/>
      <c r="S11" s="408"/>
      <c r="T11" s="231" t="str">
        <f t="shared" si="0"/>
        <v>resa mancante</v>
      </c>
      <c r="U11" s="232" t="str">
        <f t="shared" si="5"/>
        <v>resa mancante</v>
      </c>
      <c r="V11" s="233">
        <f t="shared" si="6"/>
        <v>0</v>
      </c>
      <c r="W11" s="232">
        <f t="shared" si="1"/>
        <v>0</v>
      </c>
      <c r="X11" s="69"/>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67"/>
    </row>
    <row r="12" spans="1:56" ht="15" customHeight="1" thickBot="1" x14ac:dyDescent="0.3">
      <c r="A12" s="67"/>
      <c r="B12" s="1275"/>
      <c r="C12" s="32" t="s">
        <v>88</v>
      </c>
      <c r="D12" s="38" t="s">
        <v>205</v>
      </c>
      <c r="E12" s="437" t="s">
        <v>233</v>
      </c>
      <c r="F12" s="428"/>
      <c r="G12" s="372"/>
      <c r="H12" s="234">
        <v>0.72799999999999998</v>
      </c>
      <c r="I12" s="1184"/>
      <c r="J12" s="1208"/>
      <c r="K12" s="1262">
        <f t="shared" si="2"/>
        <v>0.72799999999999998</v>
      </c>
      <c r="L12" s="235">
        <f t="shared" si="3"/>
        <v>0</v>
      </c>
      <c r="M12" s="236">
        <f t="shared" si="4"/>
        <v>0</v>
      </c>
      <c r="N12" s="403"/>
      <c r="O12" s="404"/>
      <c r="P12" s="609"/>
      <c r="Q12" s="609"/>
      <c r="R12" s="609"/>
      <c r="S12" s="405"/>
      <c r="T12" s="237" t="str">
        <f t="shared" si="0"/>
        <v>resa mancante</v>
      </c>
      <c r="U12" s="238" t="str">
        <f t="shared" si="5"/>
        <v>resa mancante</v>
      </c>
      <c r="V12" s="239">
        <f t="shared" si="6"/>
        <v>0</v>
      </c>
      <c r="W12" s="238">
        <f t="shared" si="1"/>
        <v>0</v>
      </c>
      <c r="X12" s="69"/>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67"/>
    </row>
    <row r="13" spans="1:56" ht="14.5" customHeight="1" x14ac:dyDescent="0.25">
      <c r="A13" s="67"/>
      <c r="B13" s="1276" t="s">
        <v>6</v>
      </c>
      <c r="C13" s="33" t="s">
        <v>89</v>
      </c>
      <c r="D13" s="227" t="s">
        <v>206</v>
      </c>
      <c r="E13" s="435" t="s">
        <v>233</v>
      </c>
      <c r="F13" s="429"/>
      <c r="G13" s="373"/>
      <c r="H13" s="47">
        <v>0.182</v>
      </c>
      <c r="I13" s="1184"/>
      <c r="J13" s="1208"/>
      <c r="K13" s="57">
        <f t="shared" si="2"/>
        <v>0.182</v>
      </c>
      <c r="L13" s="211">
        <f t="shared" si="3"/>
        <v>0</v>
      </c>
      <c r="M13" s="212">
        <f t="shared" si="4"/>
        <v>0</v>
      </c>
      <c r="N13" s="406"/>
      <c r="O13" s="407"/>
      <c r="P13" s="610"/>
      <c r="Q13" s="610"/>
      <c r="R13" s="610"/>
      <c r="S13" s="408"/>
      <c r="T13" s="240" t="str">
        <f t="shared" si="0"/>
        <v>resa mancante</v>
      </c>
      <c r="U13" s="241" t="str">
        <f t="shared" si="5"/>
        <v>resa mancante</v>
      </c>
      <c r="V13" s="242">
        <f t="shared" si="6"/>
        <v>0</v>
      </c>
      <c r="W13" s="241">
        <f t="shared" si="1"/>
        <v>0</v>
      </c>
      <c r="X13" s="69"/>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67"/>
    </row>
    <row r="14" spans="1:56" ht="21" x14ac:dyDescent="0.25">
      <c r="A14" s="67"/>
      <c r="B14" s="1277"/>
      <c r="C14" s="34" t="s">
        <v>90</v>
      </c>
      <c r="D14" s="37" t="s">
        <v>164</v>
      </c>
      <c r="E14" s="435" t="s">
        <v>233</v>
      </c>
      <c r="F14" s="426"/>
      <c r="G14" s="374"/>
      <c r="H14" s="46">
        <v>0.374</v>
      </c>
      <c r="I14" s="1184"/>
      <c r="J14" s="1208"/>
      <c r="K14" s="58">
        <f t="shared" si="2"/>
        <v>0.374</v>
      </c>
      <c r="L14" s="215">
        <f t="shared" si="3"/>
        <v>0</v>
      </c>
      <c r="M14" s="216">
        <f t="shared" si="4"/>
        <v>0</v>
      </c>
      <c r="N14" s="400"/>
      <c r="O14" s="401"/>
      <c r="P14" s="608"/>
      <c r="Q14" s="608"/>
      <c r="R14" s="608"/>
      <c r="S14" s="402"/>
      <c r="T14" s="243" t="str">
        <f t="shared" si="0"/>
        <v>resa mancante</v>
      </c>
      <c r="U14" s="244" t="str">
        <f t="shared" si="5"/>
        <v>resa mancante</v>
      </c>
      <c r="V14" s="245">
        <f t="shared" si="6"/>
        <v>0</v>
      </c>
      <c r="W14" s="244">
        <f t="shared" si="1"/>
        <v>0</v>
      </c>
      <c r="X14" s="69"/>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67"/>
    </row>
    <row r="15" spans="1:56" ht="14.5" customHeight="1" x14ac:dyDescent="0.25">
      <c r="A15" s="67"/>
      <c r="B15" s="1277"/>
      <c r="C15" s="34" t="s">
        <v>91</v>
      </c>
      <c r="D15" s="37" t="s">
        <v>207</v>
      </c>
      <c r="E15" s="435" t="s">
        <v>233</v>
      </c>
      <c r="F15" s="426"/>
      <c r="G15" s="374"/>
      <c r="H15" s="46">
        <v>2.73</v>
      </c>
      <c r="I15" s="1184"/>
      <c r="J15" s="1208"/>
      <c r="K15" s="58">
        <f t="shared" si="2"/>
        <v>2.73</v>
      </c>
      <c r="L15" s="215">
        <f t="shared" si="3"/>
        <v>0</v>
      </c>
      <c r="M15" s="216">
        <f t="shared" si="4"/>
        <v>0</v>
      </c>
      <c r="N15" s="400"/>
      <c r="O15" s="401"/>
      <c r="P15" s="608"/>
      <c r="Q15" s="608"/>
      <c r="R15" s="608"/>
      <c r="S15" s="402"/>
      <c r="T15" s="243" t="str">
        <f t="shared" si="0"/>
        <v>resa mancante</v>
      </c>
      <c r="U15" s="244" t="str">
        <f t="shared" si="5"/>
        <v>resa mancante</v>
      </c>
      <c r="V15" s="245">
        <f t="shared" si="6"/>
        <v>0</v>
      </c>
      <c r="W15" s="244">
        <f t="shared" si="1"/>
        <v>0</v>
      </c>
      <c r="X15" s="69"/>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67"/>
    </row>
    <row r="16" spans="1:56" ht="14.5" customHeight="1" x14ac:dyDescent="0.25">
      <c r="A16" s="67"/>
      <c r="B16" s="1277"/>
      <c r="C16" s="34" t="s">
        <v>92</v>
      </c>
      <c r="D16" s="223" t="s">
        <v>208</v>
      </c>
      <c r="E16" s="435" t="s">
        <v>233</v>
      </c>
      <c r="F16" s="426"/>
      <c r="G16" s="369"/>
      <c r="H16" s="46">
        <v>0.72799999999999998</v>
      </c>
      <c r="I16" s="1184"/>
      <c r="J16" s="1208"/>
      <c r="K16" s="58">
        <f t="shared" si="2"/>
        <v>0.72799999999999998</v>
      </c>
      <c r="L16" s="215">
        <f t="shared" si="3"/>
        <v>0</v>
      </c>
      <c r="M16" s="216">
        <f t="shared" si="4"/>
        <v>0</v>
      </c>
      <c r="N16" s="400"/>
      <c r="O16" s="401"/>
      <c r="P16" s="608"/>
      <c r="Q16" s="608"/>
      <c r="R16" s="608"/>
      <c r="S16" s="402"/>
      <c r="T16" s="217" t="str">
        <f t="shared" si="0"/>
        <v>resa mancante</v>
      </c>
      <c r="U16" s="218" t="str">
        <f t="shared" si="5"/>
        <v>resa mancante</v>
      </c>
      <c r="V16" s="222">
        <f t="shared" si="6"/>
        <v>0</v>
      </c>
      <c r="W16" s="218">
        <f t="shared" si="1"/>
        <v>0</v>
      </c>
      <c r="X16" s="69"/>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67"/>
    </row>
    <row r="17" spans="1:56" ht="14.5" customHeight="1" x14ac:dyDescent="0.25">
      <c r="A17" s="67"/>
      <c r="B17" s="1277"/>
      <c r="C17" s="34" t="s">
        <v>93</v>
      </c>
      <c r="D17" s="223" t="s">
        <v>209</v>
      </c>
      <c r="E17" s="435" t="s">
        <v>233</v>
      </c>
      <c r="F17" s="426"/>
      <c r="G17" s="369"/>
      <c r="H17" s="46">
        <v>0.36399999999999999</v>
      </c>
      <c r="I17" s="1184"/>
      <c r="J17" s="1208"/>
      <c r="K17" s="58">
        <f t="shared" si="2"/>
        <v>0.36399999999999999</v>
      </c>
      <c r="L17" s="215">
        <f t="shared" si="3"/>
        <v>0</v>
      </c>
      <c r="M17" s="216">
        <f t="shared" si="4"/>
        <v>0</v>
      </c>
      <c r="N17" s="400"/>
      <c r="O17" s="401"/>
      <c r="P17" s="608"/>
      <c r="Q17" s="608"/>
      <c r="R17" s="608"/>
      <c r="S17" s="402"/>
      <c r="T17" s="217" t="str">
        <f t="shared" si="0"/>
        <v>resa mancante</v>
      </c>
      <c r="U17" s="218" t="str">
        <f t="shared" si="5"/>
        <v>resa mancante</v>
      </c>
      <c r="V17" s="222">
        <f t="shared" si="6"/>
        <v>0</v>
      </c>
      <c r="W17" s="218">
        <f t="shared" si="1"/>
        <v>0</v>
      </c>
      <c r="X17" s="69"/>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67"/>
    </row>
    <row r="18" spans="1:56" ht="21" x14ac:dyDescent="0.25">
      <c r="A18" s="67"/>
      <c r="B18" s="1277"/>
      <c r="C18" s="34" t="s">
        <v>94</v>
      </c>
      <c r="D18" s="246" t="s">
        <v>138</v>
      </c>
      <c r="E18" s="438" t="s">
        <v>233</v>
      </c>
      <c r="F18" s="426"/>
      <c r="G18" s="375"/>
      <c r="H18" s="46">
        <v>0.874</v>
      </c>
      <c r="I18" s="1184"/>
      <c r="J18" s="1208"/>
      <c r="K18" s="58">
        <f t="shared" si="2"/>
        <v>0.874</v>
      </c>
      <c r="L18" s="215">
        <f t="shared" si="3"/>
        <v>0</v>
      </c>
      <c r="M18" s="216">
        <f t="shared" si="4"/>
        <v>0</v>
      </c>
      <c r="N18" s="400"/>
      <c r="O18" s="401"/>
      <c r="P18" s="608"/>
      <c r="Q18" s="608"/>
      <c r="R18" s="608"/>
      <c r="S18" s="402"/>
      <c r="T18" s="217" t="str">
        <f t="shared" si="0"/>
        <v>resa mancante</v>
      </c>
      <c r="U18" s="218" t="str">
        <f t="shared" si="5"/>
        <v>resa mancante</v>
      </c>
      <c r="V18" s="222">
        <f t="shared" si="6"/>
        <v>0</v>
      </c>
      <c r="W18" s="218">
        <f t="shared" si="1"/>
        <v>0</v>
      </c>
      <c r="X18" s="69"/>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67"/>
    </row>
    <row r="19" spans="1:56" ht="14.5" customHeight="1" x14ac:dyDescent="0.25">
      <c r="A19" s="67"/>
      <c r="B19" s="1277"/>
      <c r="C19" s="34" t="s">
        <v>95</v>
      </c>
      <c r="D19" s="37" t="s">
        <v>210</v>
      </c>
      <c r="E19" s="435" t="s">
        <v>233</v>
      </c>
      <c r="F19" s="426"/>
      <c r="G19" s="375"/>
      <c r="H19" s="46">
        <v>0.48599999999999999</v>
      </c>
      <c r="I19" s="1184"/>
      <c r="J19" s="1208"/>
      <c r="K19" s="58">
        <f t="shared" si="2"/>
        <v>0.48599999999999999</v>
      </c>
      <c r="L19" s="215">
        <f t="shared" si="3"/>
        <v>0</v>
      </c>
      <c r="M19" s="216">
        <f t="shared" si="4"/>
        <v>0</v>
      </c>
      <c r="N19" s="400"/>
      <c r="O19" s="401"/>
      <c r="P19" s="608"/>
      <c r="Q19" s="608"/>
      <c r="R19" s="608"/>
      <c r="S19" s="402"/>
      <c r="T19" s="217" t="str">
        <f t="shared" si="0"/>
        <v>resa mancante</v>
      </c>
      <c r="U19" s="218" t="str">
        <f t="shared" si="5"/>
        <v>resa mancante</v>
      </c>
      <c r="V19" s="222">
        <f t="shared" si="6"/>
        <v>0</v>
      </c>
      <c r="W19" s="218">
        <f t="shared" si="1"/>
        <v>0</v>
      </c>
      <c r="X19" s="69"/>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67"/>
    </row>
    <row r="20" spans="1:56" ht="14.5" customHeight="1" x14ac:dyDescent="0.25">
      <c r="A20" s="67"/>
      <c r="B20" s="1277"/>
      <c r="C20" s="34" t="s">
        <v>96</v>
      </c>
      <c r="D20" s="37" t="s">
        <v>7</v>
      </c>
      <c r="E20" s="435" t="s">
        <v>231</v>
      </c>
      <c r="F20" s="426"/>
      <c r="G20" s="375"/>
      <c r="H20" s="47">
        <v>4.2999999999999997E-2</v>
      </c>
      <c r="I20" s="1184"/>
      <c r="J20" s="1208"/>
      <c r="K20" s="7">
        <f t="shared" si="2"/>
        <v>4.2999999999999997E-2</v>
      </c>
      <c r="L20" s="215">
        <f t="shared" si="3"/>
        <v>0</v>
      </c>
      <c r="M20" s="216">
        <f t="shared" si="4"/>
        <v>0</v>
      </c>
      <c r="N20" s="400"/>
      <c r="O20" s="401"/>
      <c r="P20" s="608"/>
      <c r="Q20" s="608"/>
      <c r="R20" s="608"/>
      <c r="S20" s="402"/>
      <c r="T20" s="217" t="str">
        <f t="shared" si="0"/>
        <v>resa mancante</v>
      </c>
      <c r="U20" s="218" t="str">
        <f t="shared" si="5"/>
        <v>resa mancante</v>
      </c>
      <c r="V20" s="222">
        <f t="shared" si="6"/>
        <v>0</v>
      </c>
      <c r="W20" s="218">
        <f t="shared" si="1"/>
        <v>0</v>
      </c>
      <c r="X20" s="69"/>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67"/>
    </row>
    <row r="21" spans="1:56" ht="14.5" customHeight="1" x14ac:dyDescent="0.25">
      <c r="A21" s="67"/>
      <c r="B21" s="1277"/>
      <c r="C21" s="34" t="s">
        <v>101</v>
      </c>
      <c r="D21" s="37" t="s">
        <v>211</v>
      </c>
      <c r="E21" s="435" t="s">
        <v>233</v>
      </c>
      <c r="F21" s="426"/>
      <c r="G21" s="375"/>
      <c r="H21" s="46">
        <v>0.48599999999999999</v>
      </c>
      <c r="I21" s="1184"/>
      <c r="J21" s="1208"/>
      <c r="K21" s="53">
        <f t="shared" si="2"/>
        <v>0.48599999999999999</v>
      </c>
      <c r="L21" s="215">
        <f t="shared" si="3"/>
        <v>0</v>
      </c>
      <c r="M21" s="216">
        <f t="shared" si="4"/>
        <v>0</v>
      </c>
      <c r="N21" s="400"/>
      <c r="O21" s="401"/>
      <c r="P21" s="608"/>
      <c r="Q21" s="608"/>
      <c r="R21" s="608"/>
      <c r="S21" s="402"/>
      <c r="T21" s="217" t="str">
        <f t="shared" si="0"/>
        <v>resa mancante</v>
      </c>
      <c r="U21" s="218" t="str">
        <f t="shared" si="5"/>
        <v>resa mancante</v>
      </c>
      <c r="V21" s="222">
        <f t="shared" si="6"/>
        <v>0</v>
      </c>
      <c r="W21" s="218">
        <f t="shared" si="1"/>
        <v>0</v>
      </c>
      <c r="X21" s="69"/>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67"/>
    </row>
    <row r="22" spans="1:56" ht="21" x14ac:dyDescent="0.25">
      <c r="A22" s="67"/>
      <c r="B22" s="1277"/>
      <c r="C22" s="34" t="s">
        <v>102</v>
      </c>
      <c r="D22" s="37" t="s">
        <v>154</v>
      </c>
      <c r="E22" s="435" t="s">
        <v>233</v>
      </c>
      <c r="F22" s="430"/>
      <c r="G22" s="374"/>
      <c r="H22" s="46">
        <v>9.0999999999999998E-2</v>
      </c>
      <c r="I22" s="1184"/>
      <c r="J22" s="1208"/>
      <c r="K22" s="54">
        <f t="shared" si="2"/>
        <v>9.0999999999999998E-2</v>
      </c>
      <c r="L22" s="215">
        <f t="shared" si="3"/>
        <v>0</v>
      </c>
      <c r="M22" s="216">
        <f t="shared" si="4"/>
        <v>0</v>
      </c>
      <c r="N22" s="400"/>
      <c r="O22" s="401"/>
      <c r="P22" s="608"/>
      <c r="Q22" s="608"/>
      <c r="R22" s="608"/>
      <c r="S22" s="402"/>
      <c r="T22" s="217" t="str">
        <f t="shared" si="0"/>
        <v>resa mancante</v>
      </c>
      <c r="U22" s="218" t="str">
        <f t="shared" si="5"/>
        <v>resa mancante</v>
      </c>
      <c r="V22" s="222">
        <f t="shared" si="6"/>
        <v>0</v>
      </c>
      <c r="W22" s="218">
        <f t="shared" si="1"/>
        <v>0</v>
      </c>
      <c r="X22" s="69"/>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67"/>
    </row>
    <row r="23" spans="1:56" ht="21" x14ac:dyDescent="0.25">
      <c r="A23" s="67"/>
      <c r="B23" s="1277"/>
      <c r="C23" s="34" t="s">
        <v>103</v>
      </c>
      <c r="D23" s="37" t="s">
        <v>212</v>
      </c>
      <c r="E23" s="435" t="s">
        <v>233</v>
      </c>
      <c r="F23" s="426"/>
      <c r="G23" s="375"/>
      <c r="H23" s="46">
        <v>9.0999999999999998E-2</v>
      </c>
      <c r="I23" s="1184"/>
      <c r="J23" s="1208"/>
      <c r="K23" s="54">
        <f t="shared" si="2"/>
        <v>9.0999999999999998E-2</v>
      </c>
      <c r="L23" s="215">
        <f t="shared" si="3"/>
        <v>0</v>
      </c>
      <c r="M23" s="216">
        <f t="shared" si="4"/>
        <v>0</v>
      </c>
      <c r="N23" s="400"/>
      <c r="O23" s="401"/>
      <c r="P23" s="608"/>
      <c r="Q23" s="608"/>
      <c r="R23" s="608"/>
      <c r="S23" s="402"/>
      <c r="T23" s="217" t="str">
        <f t="shared" si="0"/>
        <v>resa mancante</v>
      </c>
      <c r="U23" s="218" t="str">
        <f t="shared" si="5"/>
        <v>resa mancante</v>
      </c>
      <c r="V23" s="222">
        <f t="shared" si="6"/>
        <v>0</v>
      </c>
      <c r="W23" s="218">
        <f t="shared" si="1"/>
        <v>0</v>
      </c>
      <c r="X23" s="69"/>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67"/>
    </row>
    <row r="24" spans="1:56" ht="14.5" customHeight="1" x14ac:dyDescent="0.25">
      <c r="A24" s="67"/>
      <c r="B24" s="1277"/>
      <c r="C24" s="34" t="s">
        <v>104</v>
      </c>
      <c r="D24" s="37" t="s">
        <v>156</v>
      </c>
      <c r="E24" s="435" t="s">
        <v>233</v>
      </c>
      <c r="F24" s="426"/>
      <c r="G24" s="369"/>
      <c r="H24" s="46">
        <v>0.182</v>
      </c>
      <c r="I24" s="1184"/>
      <c r="J24" s="1208"/>
      <c r="K24" s="54">
        <f t="shared" si="2"/>
        <v>0.182</v>
      </c>
      <c r="L24" s="215">
        <f t="shared" si="3"/>
        <v>0</v>
      </c>
      <c r="M24" s="216">
        <f t="shared" si="4"/>
        <v>0</v>
      </c>
      <c r="N24" s="400"/>
      <c r="O24" s="401"/>
      <c r="P24" s="608"/>
      <c r="Q24" s="608"/>
      <c r="R24" s="608"/>
      <c r="S24" s="402"/>
      <c r="T24" s="217" t="str">
        <f t="shared" si="0"/>
        <v>resa mancante</v>
      </c>
      <c r="U24" s="218" t="str">
        <f t="shared" si="5"/>
        <v>resa mancante</v>
      </c>
      <c r="V24" s="222">
        <f t="shared" si="6"/>
        <v>0</v>
      </c>
      <c r="W24" s="218">
        <f t="shared" si="1"/>
        <v>0</v>
      </c>
      <c r="X24" s="69"/>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67"/>
    </row>
    <row r="25" spans="1:56" ht="21" x14ac:dyDescent="0.25">
      <c r="A25" s="67"/>
      <c r="B25" s="1277"/>
      <c r="C25" s="34" t="s">
        <v>105</v>
      </c>
      <c r="D25" s="37" t="s">
        <v>213</v>
      </c>
      <c r="E25" s="435" t="s">
        <v>233</v>
      </c>
      <c r="F25" s="426"/>
      <c r="G25" s="375"/>
      <c r="H25" s="46">
        <v>0.36399999999999999</v>
      </c>
      <c r="I25" s="1184"/>
      <c r="J25" s="1208"/>
      <c r="K25" s="54">
        <f t="shared" si="2"/>
        <v>0.36399999999999999</v>
      </c>
      <c r="L25" s="215">
        <f t="shared" si="3"/>
        <v>0</v>
      </c>
      <c r="M25" s="216">
        <f t="shared" si="4"/>
        <v>0</v>
      </c>
      <c r="N25" s="400"/>
      <c r="O25" s="409"/>
      <c r="P25" s="611"/>
      <c r="Q25" s="611"/>
      <c r="R25" s="611"/>
      <c r="S25" s="402"/>
      <c r="T25" s="243" t="str">
        <f t="shared" si="0"/>
        <v>resa mancante</v>
      </c>
      <c r="U25" s="244" t="str">
        <f t="shared" si="5"/>
        <v>resa mancante</v>
      </c>
      <c r="V25" s="245">
        <f t="shared" si="6"/>
        <v>0</v>
      </c>
      <c r="W25" s="244">
        <f t="shared" si="1"/>
        <v>0</v>
      </c>
      <c r="X25" s="69"/>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67"/>
    </row>
    <row r="26" spans="1:56" ht="21" x14ac:dyDescent="0.25">
      <c r="A26" s="67"/>
      <c r="B26" s="1277"/>
      <c r="C26" s="34" t="s">
        <v>106</v>
      </c>
      <c r="D26" s="37" t="s">
        <v>214</v>
      </c>
      <c r="E26" s="435" t="s">
        <v>233</v>
      </c>
      <c r="F26" s="426"/>
      <c r="G26" s="369"/>
      <c r="H26" s="46">
        <v>0.182</v>
      </c>
      <c r="I26" s="1184"/>
      <c r="J26" s="1208"/>
      <c r="K26" s="54">
        <f t="shared" si="2"/>
        <v>0.182</v>
      </c>
      <c r="L26" s="215">
        <f t="shared" si="3"/>
        <v>0</v>
      </c>
      <c r="M26" s="216">
        <f t="shared" si="4"/>
        <v>0</v>
      </c>
      <c r="N26" s="400"/>
      <c r="O26" s="409"/>
      <c r="P26" s="611"/>
      <c r="Q26" s="611"/>
      <c r="R26" s="611"/>
      <c r="S26" s="402"/>
      <c r="T26" s="243" t="str">
        <f t="shared" si="0"/>
        <v>resa mancante</v>
      </c>
      <c r="U26" s="244" t="str">
        <f t="shared" si="5"/>
        <v>resa mancante</v>
      </c>
      <c r="V26" s="245">
        <f t="shared" si="6"/>
        <v>0</v>
      </c>
      <c r="W26" s="244">
        <f t="shared" si="1"/>
        <v>0</v>
      </c>
      <c r="X26" s="69"/>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67"/>
    </row>
    <row r="27" spans="1:56" ht="21" x14ac:dyDescent="0.25">
      <c r="A27" s="67"/>
      <c r="B27" s="1277"/>
      <c r="C27" s="34" t="s">
        <v>107</v>
      </c>
      <c r="D27" s="37" t="s">
        <v>215</v>
      </c>
      <c r="E27" s="435" t="s">
        <v>233</v>
      </c>
      <c r="F27" s="426"/>
      <c r="G27" s="375"/>
      <c r="H27" s="46">
        <v>0.03</v>
      </c>
      <c r="I27" s="1184"/>
      <c r="J27" s="1208"/>
      <c r="K27" s="54">
        <f t="shared" si="2"/>
        <v>0.03</v>
      </c>
      <c r="L27" s="215">
        <f t="shared" si="3"/>
        <v>0</v>
      </c>
      <c r="M27" s="216">
        <f t="shared" si="4"/>
        <v>0</v>
      </c>
      <c r="N27" s="400"/>
      <c r="O27" s="409"/>
      <c r="P27" s="611"/>
      <c r="Q27" s="611"/>
      <c r="R27" s="611"/>
      <c r="S27" s="402"/>
      <c r="T27" s="243" t="str">
        <f t="shared" si="0"/>
        <v>resa mancante</v>
      </c>
      <c r="U27" s="244" t="str">
        <f t="shared" si="5"/>
        <v>resa mancante</v>
      </c>
      <c r="V27" s="245">
        <f t="shared" si="6"/>
        <v>0</v>
      </c>
      <c r="W27" s="244">
        <f t="shared" si="1"/>
        <v>0</v>
      </c>
      <c r="X27" s="69"/>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67"/>
    </row>
    <row r="28" spans="1:56" ht="21.5" thickBot="1" x14ac:dyDescent="0.3">
      <c r="A28" s="67"/>
      <c r="B28" s="1277"/>
      <c r="C28" s="34" t="s">
        <v>108</v>
      </c>
      <c r="D28" s="37" t="s">
        <v>197</v>
      </c>
      <c r="E28" s="435" t="s">
        <v>233</v>
      </c>
      <c r="F28" s="427"/>
      <c r="G28" s="377"/>
      <c r="H28" s="247">
        <v>0.218</v>
      </c>
      <c r="I28" s="1184"/>
      <c r="J28" s="1208"/>
      <c r="K28" s="54">
        <f t="shared" si="2"/>
        <v>0.218</v>
      </c>
      <c r="L28" s="215">
        <f t="shared" si="3"/>
        <v>0</v>
      </c>
      <c r="M28" s="216">
        <f t="shared" si="4"/>
        <v>0</v>
      </c>
      <c r="N28" s="403"/>
      <c r="O28" s="410"/>
      <c r="P28" s="612"/>
      <c r="Q28" s="612"/>
      <c r="R28" s="612"/>
      <c r="S28" s="405"/>
      <c r="T28" s="248" t="str">
        <f t="shared" si="0"/>
        <v>resa mancante</v>
      </c>
      <c r="U28" s="249" t="str">
        <f t="shared" si="5"/>
        <v>resa mancante</v>
      </c>
      <c r="V28" s="250">
        <f t="shared" si="6"/>
        <v>0</v>
      </c>
      <c r="W28" s="249">
        <f t="shared" si="1"/>
        <v>0</v>
      </c>
      <c r="X28" s="69"/>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67"/>
    </row>
    <row r="29" spans="1:56" ht="14.5" customHeight="1" x14ac:dyDescent="0.25">
      <c r="A29" s="67"/>
      <c r="B29" s="1273" t="s">
        <v>9</v>
      </c>
      <c r="C29" s="30" t="s">
        <v>109</v>
      </c>
      <c r="D29" s="39" t="s">
        <v>33</v>
      </c>
      <c r="E29" s="436" t="s">
        <v>233</v>
      </c>
      <c r="F29" s="425"/>
      <c r="G29" s="378"/>
      <c r="H29" s="45">
        <v>0.72799999999999998</v>
      </c>
      <c r="I29" s="1184"/>
      <c r="J29" s="1208"/>
      <c r="K29" s="55">
        <f t="shared" si="2"/>
        <v>0.72799999999999998</v>
      </c>
      <c r="L29" s="229">
        <f t="shared" si="3"/>
        <v>0</v>
      </c>
      <c r="M29" s="230">
        <f t="shared" si="4"/>
        <v>0</v>
      </c>
      <c r="N29" s="406"/>
      <c r="O29" s="411"/>
      <c r="P29" s="613"/>
      <c r="Q29" s="613"/>
      <c r="R29" s="613"/>
      <c r="S29" s="408"/>
      <c r="T29" s="231" t="str">
        <f t="shared" si="0"/>
        <v>resa mancante</v>
      </c>
      <c r="U29" s="232" t="str">
        <f t="shared" si="5"/>
        <v>resa mancante</v>
      </c>
      <c r="V29" s="233">
        <f t="shared" si="6"/>
        <v>0</v>
      </c>
      <c r="W29" s="232">
        <f t="shared" si="1"/>
        <v>0</v>
      </c>
      <c r="X29" s="69"/>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67"/>
    </row>
    <row r="30" spans="1:56" ht="21" x14ac:dyDescent="0.25">
      <c r="A30" s="67"/>
      <c r="B30" s="1274"/>
      <c r="C30" s="31" t="s">
        <v>110</v>
      </c>
      <c r="D30" s="37" t="s">
        <v>216</v>
      </c>
      <c r="E30" s="435" t="s">
        <v>233</v>
      </c>
      <c r="F30" s="426"/>
      <c r="G30" s="369"/>
      <c r="H30" s="46">
        <v>0.182</v>
      </c>
      <c r="I30" s="1184"/>
      <c r="J30" s="1208"/>
      <c r="K30" s="54">
        <f t="shared" si="2"/>
        <v>0.182</v>
      </c>
      <c r="L30" s="215">
        <f t="shared" si="3"/>
        <v>0</v>
      </c>
      <c r="M30" s="216">
        <f t="shared" si="4"/>
        <v>0</v>
      </c>
      <c r="N30" s="400"/>
      <c r="O30" s="409"/>
      <c r="P30" s="611"/>
      <c r="Q30" s="611"/>
      <c r="R30" s="611"/>
      <c r="S30" s="402"/>
      <c r="T30" s="243" t="str">
        <f t="shared" si="0"/>
        <v>resa mancante</v>
      </c>
      <c r="U30" s="244" t="str">
        <f t="shared" si="5"/>
        <v>resa mancante</v>
      </c>
      <c r="V30" s="245">
        <f t="shared" si="6"/>
        <v>0</v>
      </c>
      <c r="W30" s="244">
        <f t="shared" si="1"/>
        <v>0</v>
      </c>
      <c r="X30" s="69"/>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67"/>
    </row>
    <row r="31" spans="1:56" ht="15" customHeight="1" thickBot="1" x14ac:dyDescent="0.3">
      <c r="A31" s="67"/>
      <c r="B31" s="1275"/>
      <c r="C31" s="32" t="s">
        <v>111</v>
      </c>
      <c r="D31" s="38" t="s">
        <v>34</v>
      </c>
      <c r="E31" s="437" t="s">
        <v>233</v>
      </c>
      <c r="F31" s="428"/>
      <c r="G31" s="379"/>
      <c r="H31" s="49">
        <v>0.182</v>
      </c>
      <c r="I31" s="1184"/>
      <c r="J31" s="1208"/>
      <c r="K31" s="56">
        <f t="shared" si="2"/>
        <v>0.182</v>
      </c>
      <c r="L31" s="235">
        <f t="shared" si="3"/>
        <v>0</v>
      </c>
      <c r="M31" s="236">
        <f t="shared" si="4"/>
        <v>0</v>
      </c>
      <c r="N31" s="403"/>
      <c r="O31" s="412"/>
      <c r="P31" s="614"/>
      <c r="Q31" s="614"/>
      <c r="R31" s="614"/>
      <c r="S31" s="405"/>
      <c r="T31" s="251" t="str">
        <f t="shared" si="0"/>
        <v>resa mancante</v>
      </c>
      <c r="U31" s="252" t="str">
        <f t="shared" si="5"/>
        <v>resa mancante</v>
      </c>
      <c r="V31" s="253">
        <f t="shared" si="6"/>
        <v>0</v>
      </c>
      <c r="W31" s="252">
        <f t="shared" si="1"/>
        <v>0</v>
      </c>
      <c r="X31" s="69"/>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67"/>
    </row>
    <row r="32" spans="1:56" ht="14.5" customHeight="1" x14ac:dyDescent="0.25">
      <c r="A32" s="67"/>
      <c r="B32" s="1273" t="s">
        <v>10</v>
      </c>
      <c r="C32" s="30" t="s">
        <v>112</v>
      </c>
      <c r="D32" s="39" t="s">
        <v>217</v>
      </c>
      <c r="E32" s="436" t="s">
        <v>231</v>
      </c>
      <c r="F32" s="429"/>
      <c r="G32" s="380"/>
      <c r="H32" s="48">
        <v>0.48599999999999999</v>
      </c>
      <c r="I32" s="1184"/>
      <c r="J32" s="1208"/>
      <c r="K32" s="41">
        <f t="shared" si="2"/>
        <v>0.48599999999999999</v>
      </c>
      <c r="L32" s="211">
        <f t="shared" si="3"/>
        <v>0</v>
      </c>
      <c r="M32" s="212">
        <f t="shared" si="4"/>
        <v>0</v>
      </c>
      <c r="N32" s="406"/>
      <c r="O32" s="413"/>
      <c r="P32" s="615"/>
      <c r="Q32" s="615"/>
      <c r="R32" s="615"/>
      <c r="S32" s="408"/>
      <c r="T32" s="254" t="str">
        <f t="shared" si="0"/>
        <v>resa mancante</v>
      </c>
      <c r="U32" s="255" t="str">
        <f t="shared" si="5"/>
        <v>resa mancante</v>
      </c>
      <c r="V32" s="256">
        <f t="shared" si="6"/>
        <v>0</v>
      </c>
      <c r="W32" s="255">
        <f t="shared" si="1"/>
        <v>0</v>
      </c>
      <c r="X32" s="69"/>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67"/>
    </row>
    <row r="33" spans="1:56" ht="15" customHeight="1" thickBot="1" x14ac:dyDescent="0.3">
      <c r="A33" s="67"/>
      <c r="B33" s="1275"/>
      <c r="C33" s="32" t="s">
        <v>113</v>
      </c>
      <c r="D33" s="38" t="s">
        <v>35</v>
      </c>
      <c r="E33" s="437" t="s">
        <v>231</v>
      </c>
      <c r="F33" s="428"/>
      <c r="G33" s="381"/>
      <c r="H33" s="50">
        <v>0.115</v>
      </c>
      <c r="I33" s="1184"/>
      <c r="J33" s="1208"/>
      <c r="K33" s="43">
        <f t="shared" si="2"/>
        <v>0.115</v>
      </c>
      <c r="L33" s="257">
        <f t="shared" si="3"/>
        <v>0</v>
      </c>
      <c r="M33" s="258">
        <f t="shared" si="4"/>
        <v>0</v>
      </c>
      <c r="N33" s="403"/>
      <c r="O33" s="412"/>
      <c r="P33" s="614"/>
      <c r="Q33" s="614"/>
      <c r="R33" s="614"/>
      <c r="S33" s="405"/>
      <c r="T33" s="248" t="str">
        <f t="shared" si="0"/>
        <v>resa mancante</v>
      </c>
      <c r="U33" s="249" t="str">
        <f t="shared" si="5"/>
        <v>resa mancante</v>
      </c>
      <c r="V33" s="250">
        <f t="shared" si="6"/>
        <v>0</v>
      </c>
      <c r="W33" s="249">
        <f t="shared" si="1"/>
        <v>0</v>
      </c>
      <c r="X33" s="69"/>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67"/>
    </row>
    <row r="34" spans="1:56" ht="21" x14ac:dyDescent="0.25">
      <c r="A34" s="67"/>
      <c r="B34" s="1273" t="s">
        <v>12</v>
      </c>
      <c r="C34" s="30" t="s">
        <v>114</v>
      </c>
      <c r="D34" s="39" t="s">
        <v>218</v>
      </c>
      <c r="E34" s="435" t="s">
        <v>231</v>
      </c>
      <c r="F34" s="429"/>
      <c r="G34" s="382"/>
      <c r="H34" s="45">
        <v>0.41199999999999998</v>
      </c>
      <c r="I34" s="1184"/>
      <c r="J34" s="1208"/>
      <c r="K34" s="41">
        <f t="shared" si="2"/>
        <v>0.41199999999999998</v>
      </c>
      <c r="L34" s="229">
        <f t="shared" si="3"/>
        <v>0</v>
      </c>
      <c r="M34" s="230">
        <f t="shared" si="4"/>
        <v>0</v>
      </c>
      <c r="N34" s="406"/>
      <c r="O34" s="413"/>
      <c r="P34" s="615"/>
      <c r="Q34" s="615"/>
      <c r="R34" s="615"/>
      <c r="S34" s="408"/>
      <c r="T34" s="259" t="str">
        <f t="shared" si="0"/>
        <v>resa mancante</v>
      </c>
      <c r="U34" s="213" t="str">
        <f t="shared" si="5"/>
        <v>resa mancante</v>
      </c>
      <c r="V34" s="214">
        <f t="shared" si="6"/>
        <v>0</v>
      </c>
      <c r="W34" s="213">
        <f t="shared" si="1"/>
        <v>0</v>
      </c>
      <c r="X34" s="69"/>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67"/>
    </row>
    <row r="35" spans="1:56" x14ac:dyDescent="0.25">
      <c r="A35" s="67"/>
      <c r="B35" s="1274"/>
      <c r="C35" s="31" t="s">
        <v>115</v>
      </c>
      <c r="D35" s="37" t="s">
        <v>36</v>
      </c>
      <c r="E35" s="435" t="s">
        <v>231</v>
      </c>
      <c r="F35" s="426"/>
      <c r="G35" s="375"/>
      <c r="H35" s="46">
        <v>1.3660000000000001</v>
      </c>
      <c r="I35" s="1184"/>
      <c r="J35" s="1208"/>
      <c r="K35" s="42">
        <f t="shared" si="2"/>
        <v>1.3660000000000001</v>
      </c>
      <c r="L35" s="215">
        <f t="shared" si="3"/>
        <v>0</v>
      </c>
      <c r="M35" s="216">
        <f t="shared" si="4"/>
        <v>0</v>
      </c>
      <c r="N35" s="400"/>
      <c r="O35" s="414"/>
      <c r="P35" s="616"/>
      <c r="Q35" s="616"/>
      <c r="R35" s="616"/>
      <c r="S35" s="402"/>
      <c r="T35" s="217" t="str">
        <f t="shared" si="0"/>
        <v>resa mancante</v>
      </c>
      <c r="U35" s="218" t="str">
        <f t="shared" si="5"/>
        <v>resa mancante</v>
      </c>
      <c r="V35" s="222">
        <f t="shared" si="6"/>
        <v>0</v>
      </c>
      <c r="W35" s="218">
        <f t="shared" si="1"/>
        <v>0</v>
      </c>
      <c r="X35" s="69"/>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67"/>
    </row>
    <row r="36" spans="1:56" ht="21.5" thickBot="1" x14ac:dyDescent="0.3">
      <c r="A36" s="67"/>
      <c r="B36" s="1274"/>
      <c r="C36" s="31" t="s">
        <v>116</v>
      </c>
      <c r="D36" s="37" t="s">
        <v>219</v>
      </c>
      <c r="E36" s="435" t="s">
        <v>231</v>
      </c>
      <c r="F36" s="426"/>
      <c r="G36" s="383"/>
      <c r="H36" s="49">
        <v>1.456</v>
      </c>
      <c r="I36" s="1184"/>
      <c r="J36" s="1208"/>
      <c r="K36" s="275">
        <f t="shared" si="2"/>
        <v>1.456</v>
      </c>
      <c r="L36" s="257">
        <f t="shared" si="3"/>
        <v>0</v>
      </c>
      <c r="M36" s="258">
        <f t="shared" si="4"/>
        <v>0</v>
      </c>
      <c r="N36" s="415"/>
      <c r="O36" s="416"/>
      <c r="P36" s="617"/>
      <c r="Q36" s="617"/>
      <c r="R36" s="617"/>
      <c r="S36" s="417"/>
      <c r="T36" s="251" t="str">
        <f t="shared" si="0"/>
        <v>resa mancante</v>
      </c>
      <c r="U36" s="252" t="str">
        <f t="shared" si="5"/>
        <v>resa mancante</v>
      </c>
      <c r="V36" s="253">
        <f t="shared" si="6"/>
        <v>0</v>
      </c>
      <c r="W36" s="252">
        <f t="shared" si="1"/>
        <v>0</v>
      </c>
      <c r="X36" s="69"/>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67"/>
    </row>
    <row r="37" spans="1:56" ht="15" customHeight="1" thickBot="1" x14ac:dyDescent="0.3">
      <c r="A37" s="67"/>
      <c r="B37" s="953" t="s">
        <v>13</v>
      </c>
      <c r="C37" s="35" t="s">
        <v>117</v>
      </c>
      <c r="D37" s="40" t="s">
        <v>37</v>
      </c>
      <c r="E37" s="439" t="s">
        <v>233</v>
      </c>
      <c r="F37" s="431"/>
      <c r="G37" s="384"/>
      <c r="H37" s="51">
        <v>0.72799999999999998</v>
      </c>
      <c r="I37" s="1184"/>
      <c r="J37" s="1208"/>
      <c r="K37" s="44">
        <f t="shared" si="2"/>
        <v>0.72799999999999998</v>
      </c>
      <c r="L37" s="262">
        <f t="shared" si="3"/>
        <v>0</v>
      </c>
      <c r="M37" s="263">
        <f t="shared" si="4"/>
        <v>0</v>
      </c>
      <c r="N37" s="418"/>
      <c r="O37" s="419"/>
      <c r="P37" s="618"/>
      <c r="Q37" s="618"/>
      <c r="R37" s="618"/>
      <c r="S37" s="420"/>
      <c r="T37" s="504" t="str">
        <f t="shared" si="0"/>
        <v>resa mancante</v>
      </c>
      <c r="U37" s="505" t="str">
        <f t="shared" si="5"/>
        <v>resa mancante</v>
      </c>
      <c r="V37" s="506">
        <f t="shared" si="6"/>
        <v>0</v>
      </c>
      <c r="W37" s="505">
        <f t="shared" si="1"/>
        <v>0</v>
      </c>
      <c r="X37" s="69"/>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67"/>
    </row>
    <row r="38" spans="1:56" ht="21.5" thickBot="1" x14ac:dyDescent="0.3">
      <c r="A38" s="67"/>
      <c r="B38" s="953" t="s">
        <v>39</v>
      </c>
      <c r="C38" s="35" t="s">
        <v>118</v>
      </c>
      <c r="D38" s="40" t="s">
        <v>14</v>
      </c>
      <c r="E38" s="435" t="s">
        <v>233</v>
      </c>
      <c r="F38" s="432"/>
      <c r="G38" s="385"/>
      <c r="H38" s="52">
        <v>6.0999999999999999E-2</v>
      </c>
      <c r="I38" s="1184"/>
      <c r="J38" s="1208"/>
      <c r="K38" s="44">
        <f t="shared" si="2"/>
        <v>6.0999999999999999E-2</v>
      </c>
      <c r="L38" s="262">
        <f t="shared" si="3"/>
        <v>0</v>
      </c>
      <c r="M38" s="263">
        <f t="shared" si="4"/>
        <v>0</v>
      </c>
      <c r="N38" s="418"/>
      <c r="O38" s="419"/>
      <c r="P38" s="618"/>
      <c r="Q38" s="618"/>
      <c r="R38" s="618"/>
      <c r="S38" s="420"/>
      <c r="T38" s="264" t="str">
        <f t="shared" si="0"/>
        <v>resa mancante</v>
      </c>
      <c r="U38" s="265" t="str">
        <f t="shared" si="5"/>
        <v>resa mancante</v>
      </c>
      <c r="V38" s="266">
        <f t="shared" si="6"/>
        <v>0</v>
      </c>
      <c r="W38" s="265">
        <f t="shared" si="1"/>
        <v>0</v>
      </c>
      <c r="X38" s="69"/>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67"/>
    </row>
    <row r="39" spans="1:56" ht="42.5" thickBot="1" x14ac:dyDescent="0.3">
      <c r="A39" s="67"/>
      <c r="B39" s="953" t="s">
        <v>49</v>
      </c>
      <c r="C39" s="35" t="s">
        <v>80</v>
      </c>
      <c r="D39" s="40" t="s">
        <v>50</v>
      </c>
      <c r="E39" s="439" t="s">
        <v>233</v>
      </c>
      <c r="F39" s="431"/>
      <c r="G39" s="386"/>
      <c r="H39" s="51">
        <v>1.2130000000000001</v>
      </c>
      <c r="I39" s="1184"/>
      <c r="J39" s="1208"/>
      <c r="K39" s="44">
        <f t="shared" si="2"/>
        <v>1.2130000000000001</v>
      </c>
      <c r="L39" s="260">
        <f t="shared" si="3"/>
        <v>0</v>
      </c>
      <c r="M39" s="261">
        <f t="shared" si="4"/>
        <v>0</v>
      </c>
      <c r="N39" s="421"/>
      <c r="O39" s="422"/>
      <c r="P39" s="619"/>
      <c r="Q39" s="619"/>
      <c r="R39" s="619"/>
      <c r="S39" s="423"/>
      <c r="T39" s="268" t="str">
        <f t="shared" si="0"/>
        <v>resa mancante</v>
      </c>
      <c r="U39" s="269" t="str">
        <f t="shared" si="5"/>
        <v>resa mancante</v>
      </c>
      <c r="V39" s="270">
        <f t="shared" si="6"/>
        <v>0</v>
      </c>
      <c r="W39" s="269">
        <f t="shared" si="1"/>
        <v>0</v>
      </c>
      <c r="X39" s="69"/>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67"/>
    </row>
    <row r="40" spans="1:56" ht="14.5" customHeight="1" x14ac:dyDescent="0.25">
      <c r="A40" s="67"/>
      <c r="B40" s="1273" t="s">
        <v>15</v>
      </c>
      <c r="C40" s="30" t="s">
        <v>81</v>
      </c>
      <c r="D40" s="39" t="s">
        <v>220</v>
      </c>
      <c r="E40" s="436" t="s">
        <v>233</v>
      </c>
      <c r="F40" s="429"/>
      <c r="G40" s="387"/>
      <c r="H40" s="45">
        <v>1.986</v>
      </c>
      <c r="I40" s="1184"/>
      <c r="J40" s="1208"/>
      <c r="K40" s="57">
        <f t="shared" si="2"/>
        <v>1.986</v>
      </c>
      <c r="L40" s="229">
        <f t="shared" si="3"/>
        <v>0</v>
      </c>
      <c r="M40" s="230">
        <f t="shared" si="4"/>
        <v>0</v>
      </c>
      <c r="N40" s="406"/>
      <c r="O40" s="413"/>
      <c r="P40" s="615"/>
      <c r="Q40" s="615"/>
      <c r="R40" s="615"/>
      <c r="S40" s="408"/>
      <c r="T40" s="254" t="str">
        <f t="shared" si="0"/>
        <v>resa mancante</v>
      </c>
      <c r="U40" s="255" t="str">
        <f t="shared" si="5"/>
        <v>resa mancante</v>
      </c>
      <c r="V40" s="256">
        <f t="shared" si="6"/>
        <v>0</v>
      </c>
      <c r="W40" s="255">
        <f t="shared" si="1"/>
        <v>0</v>
      </c>
      <c r="X40" s="69"/>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67"/>
    </row>
    <row r="41" spans="1:56" ht="14.5" customHeight="1" x14ac:dyDescent="0.25">
      <c r="A41" s="67"/>
      <c r="B41" s="1274"/>
      <c r="C41" s="31" t="s">
        <v>82</v>
      </c>
      <c r="D41" s="37" t="s">
        <v>221</v>
      </c>
      <c r="E41" s="435" t="s">
        <v>233</v>
      </c>
      <c r="F41" s="426"/>
      <c r="G41" s="375"/>
      <c r="H41" s="46">
        <v>1.82</v>
      </c>
      <c r="I41" s="1184"/>
      <c r="J41" s="1208"/>
      <c r="K41" s="58">
        <f t="shared" si="2"/>
        <v>1.82</v>
      </c>
      <c r="L41" s="215">
        <f t="shared" si="3"/>
        <v>0</v>
      </c>
      <c r="M41" s="216">
        <f t="shared" si="4"/>
        <v>0</v>
      </c>
      <c r="N41" s="400"/>
      <c r="O41" s="414"/>
      <c r="P41" s="616"/>
      <c r="Q41" s="616"/>
      <c r="R41" s="616"/>
      <c r="S41" s="402"/>
      <c r="T41" s="217" t="str">
        <f t="shared" si="0"/>
        <v>resa mancante</v>
      </c>
      <c r="U41" s="218" t="str">
        <f t="shared" si="5"/>
        <v>resa mancante</v>
      </c>
      <c r="V41" s="222">
        <f t="shared" si="6"/>
        <v>0</v>
      </c>
      <c r="W41" s="218">
        <f t="shared" si="1"/>
        <v>0</v>
      </c>
      <c r="X41" s="69"/>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67"/>
    </row>
    <row r="42" spans="1:56" ht="21" x14ac:dyDescent="0.25">
      <c r="A42" s="67"/>
      <c r="B42" s="1274"/>
      <c r="C42" s="31" t="s">
        <v>83</v>
      </c>
      <c r="D42" s="37" t="s">
        <v>222</v>
      </c>
      <c r="E42" s="435" t="s">
        <v>233</v>
      </c>
      <c r="F42" s="426"/>
      <c r="G42" s="375"/>
      <c r="H42" s="46">
        <v>1.456</v>
      </c>
      <c r="I42" s="1184"/>
      <c r="J42" s="1208"/>
      <c r="K42" s="58">
        <f t="shared" si="2"/>
        <v>1.456</v>
      </c>
      <c r="L42" s="215">
        <f t="shared" si="3"/>
        <v>0</v>
      </c>
      <c r="M42" s="216">
        <f t="shared" si="4"/>
        <v>0</v>
      </c>
      <c r="N42" s="400"/>
      <c r="O42" s="414"/>
      <c r="P42" s="616"/>
      <c r="Q42" s="616"/>
      <c r="R42" s="616"/>
      <c r="S42" s="402"/>
      <c r="T42" s="217" t="str">
        <f t="shared" si="0"/>
        <v>resa mancante</v>
      </c>
      <c r="U42" s="218" t="str">
        <f t="shared" si="5"/>
        <v>resa mancante</v>
      </c>
      <c r="V42" s="222">
        <f t="shared" si="6"/>
        <v>0</v>
      </c>
      <c r="W42" s="218">
        <f t="shared" si="1"/>
        <v>0</v>
      </c>
      <c r="X42" s="69"/>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67"/>
    </row>
    <row r="43" spans="1:56" ht="15" customHeight="1" thickBot="1" x14ac:dyDescent="0.3">
      <c r="A43" s="67"/>
      <c r="B43" s="1275"/>
      <c r="C43" s="32" t="s">
        <v>84</v>
      </c>
      <c r="D43" s="38" t="s">
        <v>223</v>
      </c>
      <c r="E43" s="437" t="s">
        <v>233</v>
      </c>
      <c r="F43" s="427"/>
      <c r="G43" s="370"/>
      <c r="H43" s="49">
        <v>0.182</v>
      </c>
      <c r="I43" s="1184"/>
      <c r="J43" s="1208"/>
      <c r="K43" s="59">
        <f t="shared" si="2"/>
        <v>0.182</v>
      </c>
      <c r="L43" s="235">
        <f t="shared" si="3"/>
        <v>0</v>
      </c>
      <c r="M43" s="236">
        <f t="shared" si="4"/>
        <v>0</v>
      </c>
      <c r="N43" s="403"/>
      <c r="O43" s="412"/>
      <c r="P43" s="614"/>
      <c r="Q43" s="614"/>
      <c r="R43" s="614"/>
      <c r="S43" s="405"/>
      <c r="T43" s="224" t="str">
        <f t="shared" si="0"/>
        <v>resa mancante</v>
      </c>
      <c r="U43" s="225" t="str">
        <f t="shared" si="5"/>
        <v>resa mancante</v>
      </c>
      <c r="V43" s="226">
        <f t="shared" si="6"/>
        <v>0</v>
      </c>
      <c r="W43" s="225">
        <f t="shared" si="1"/>
        <v>0</v>
      </c>
      <c r="X43" s="69"/>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67"/>
    </row>
    <row r="44" spans="1:56" ht="25" customHeight="1" thickBot="1" x14ac:dyDescent="0.3">
      <c r="A44" s="67"/>
      <c r="B44" s="953" t="s">
        <v>18</v>
      </c>
      <c r="C44" s="35" t="s">
        <v>85</v>
      </c>
      <c r="D44" s="40" t="s">
        <v>33</v>
      </c>
      <c r="E44" s="439" t="s">
        <v>233</v>
      </c>
      <c r="F44" s="431"/>
      <c r="G44" s="386"/>
      <c r="H44" s="51">
        <v>0.182</v>
      </c>
      <c r="I44" s="1184"/>
      <c r="J44" s="1208"/>
      <c r="K44" s="44">
        <f t="shared" si="2"/>
        <v>0.182</v>
      </c>
      <c r="L44" s="260">
        <f t="shared" si="3"/>
        <v>0</v>
      </c>
      <c r="M44" s="261">
        <f t="shared" si="4"/>
        <v>0</v>
      </c>
      <c r="N44" s="421"/>
      <c r="O44" s="422"/>
      <c r="P44" s="619"/>
      <c r="Q44" s="619"/>
      <c r="R44" s="619"/>
      <c r="S44" s="423"/>
      <c r="T44" s="268" t="str">
        <f t="shared" si="0"/>
        <v>resa mancante</v>
      </c>
      <c r="U44" s="269" t="str">
        <f t="shared" si="5"/>
        <v>resa mancante</v>
      </c>
      <c r="V44" s="270">
        <f t="shared" si="6"/>
        <v>0</v>
      </c>
      <c r="W44" s="269">
        <f t="shared" si="1"/>
        <v>0</v>
      </c>
      <c r="X44" s="69"/>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67"/>
    </row>
    <row r="45" spans="1:56" ht="19.5" customHeight="1" x14ac:dyDescent="0.25">
      <c r="A45" s="67"/>
      <c r="B45" s="1273" t="s">
        <v>19</v>
      </c>
      <c r="C45" s="30" t="s">
        <v>86</v>
      </c>
      <c r="D45" s="39" t="s">
        <v>20</v>
      </c>
      <c r="E45" s="436" t="s">
        <v>233</v>
      </c>
      <c r="F45" s="429"/>
      <c r="G45" s="382"/>
      <c r="H45" s="45">
        <v>1.0920000000000001</v>
      </c>
      <c r="I45" s="1184"/>
      <c r="J45" s="1208"/>
      <c r="K45" s="57">
        <f t="shared" si="2"/>
        <v>1.0920000000000001</v>
      </c>
      <c r="L45" s="229">
        <f t="shared" si="3"/>
        <v>0</v>
      </c>
      <c r="M45" s="230">
        <f t="shared" si="4"/>
        <v>0</v>
      </c>
      <c r="N45" s="406"/>
      <c r="O45" s="413"/>
      <c r="P45" s="615"/>
      <c r="Q45" s="615"/>
      <c r="R45" s="615"/>
      <c r="S45" s="408"/>
      <c r="T45" s="254" t="str">
        <f t="shared" si="0"/>
        <v>resa mancante</v>
      </c>
      <c r="U45" s="255" t="str">
        <f t="shared" si="5"/>
        <v>resa mancante</v>
      </c>
      <c r="V45" s="256">
        <f t="shared" si="6"/>
        <v>0</v>
      </c>
      <c r="W45" s="255">
        <f t="shared" si="1"/>
        <v>0</v>
      </c>
      <c r="X45" s="69"/>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67"/>
    </row>
    <row r="46" spans="1:56" ht="35.5" customHeight="1" thickBot="1" x14ac:dyDescent="0.3">
      <c r="A46" s="67"/>
      <c r="B46" s="1275"/>
      <c r="C46" s="32" t="s">
        <v>48</v>
      </c>
      <c r="D46" s="38" t="s">
        <v>21</v>
      </c>
      <c r="E46" s="437" t="s">
        <v>233</v>
      </c>
      <c r="F46" s="427"/>
      <c r="G46" s="376"/>
      <c r="H46" s="49">
        <v>0.91</v>
      </c>
      <c r="I46" s="1184"/>
      <c r="J46" s="1208"/>
      <c r="K46" s="59">
        <f t="shared" si="2"/>
        <v>0.91</v>
      </c>
      <c r="L46" s="235">
        <f t="shared" si="3"/>
        <v>0</v>
      </c>
      <c r="M46" s="236">
        <f t="shared" si="4"/>
        <v>0</v>
      </c>
      <c r="N46" s="403"/>
      <c r="O46" s="412"/>
      <c r="P46" s="614"/>
      <c r="Q46" s="614"/>
      <c r="R46" s="614"/>
      <c r="S46" s="405"/>
      <c r="T46" s="248" t="str">
        <f t="shared" si="0"/>
        <v>resa mancante</v>
      </c>
      <c r="U46" s="249" t="str">
        <f t="shared" si="5"/>
        <v>resa mancante</v>
      </c>
      <c r="V46" s="250">
        <f t="shared" si="6"/>
        <v>0</v>
      </c>
      <c r="W46" s="249">
        <f t="shared" si="1"/>
        <v>0</v>
      </c>
      <c r="X46" s="69"/>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67"/>
    </row>
    <row r="47" spans="1:56" ht="15" customHeight="1" thickBot="1" x14ac:dyDescent="0.3">
      <c r="A47" s="67"/>
      <c r="B47" s="953" t="s">
        <v>51</v>
      </c>
      <c r="C47" s="35" t="s">
        <v>87</v>
      </c>
      <c r="D47" s="271" t="s">
        <v>224</v>
      </c>
      <c r="E47" s="439" t="s">
        <v>231</v>
      </c>
      <c r="F47" s="431"/>
      <c r="G47" s="386"/>
      <c r="H47" s="51">
        <v>3.5999999999999997E-2</v>
      </c>
      <c r="I47" s="1184"/>
      <c r="J47" s="1208"/>
      <c r="K47" s="44">
        <f t="shared" si="2"/>
        <v>3.5999999999999997E-2</v>
      </c>
      <c r="L47" s="260">
        <f t="shared" si="3"/>
        <v>0</v>
      </c>
      <c r="M47" s="261">
        <f t="shared" si="4"/>
        <v>0</v>
      </c>
      <c r="N47" s="421"/>
      <c r="O47" s="422"/>
      <c r="P47" s="619"/>
      <c r="Q47" s="619"/>
      <c r="R47" s="619"/>
      <c r="S47" s="423"/>
      <c r="T47" s="268" t="str">
        <f t="shared" si="0"/>
        <v>resa mancante</v>
      </c>
      <c r="U47" s="269" t="str">
        <f t="shared" si="5"/>
        <v>resa mancante</v>
      </c>
      <c r="V47" s="270">
        <f t="shared" si="6"/>
        <v>0</v>
      </c>
      <c r="W47" s="269">
        <f t="shared" si="1"/>
        <v>0</v>
      </c>
      <c r="X47" s="69"/>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67"/>
    </row>
    <row r="48" spans="1:56" ht="14.5" customHeight="1" x14ac:dyDescent="0.25">
      <c r="A48" s="67"/>
      <c r="B48" s="1273" t="s">
        <v>52</v>
      </c>
      <c r="C48" s="30" t="s">
        <v>97</v>
      </c>
      <c r="D48" s="227" t="s">
        <v>225</v>
      </c>
      <c r="E48" s="436" t="s">
        <v>231</v>
      </c>
      <c r="F48" s="429"/>
      <c r="G48" s="382"/>
      <c r="H48" s="272">
        <v>0.218</v>
      </c>
      <c r="I48" s="1184"/>
      <c r="J48" s="1208"/>
      <c r="K48" s="273">
        <f t="shared" si="2"/>
        <v>0.218</v>
      </c>
      <c r="L48" s="229">
        <f t="shared" si="3"/>
        <v>0</v>
      </c>
      <c r="M48" s="230">
        <f t="shared" si="4"/>
        <v>0</v>
      </c>
      <c r="N48" s="406"/>
      <c r="O48" s="413"/>
      <c r="P48" s="615"/>
      <c r="Q48" s="615"/>
      <c r="R48" s="615"/>
      <c r="S48" s="408"/>
      <c r="T48" s="254" t="str">
        <f t="shared" si="0"/>
        <v>resa mancante</v>
      </c>
      <c r="U48" s="255" t="str">
        <f t="shared" si="5"/>
        <v>resa mancante</v>
      </c>
      <c r="V48" s="256">
        <f t="shared" si="6"/>
        <v>0</v>
      </c>
      <c r="W48" s="255">
        <f t="shared" si="1"/>
        <v>0</v>
      </c>
      <c r="X48" s="69"/>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67"/>
    </row>
    <row r="49" spans="1:56" ht="21" x14ac:dyDescent="0.25">
      <c r="A49" s="67"/>
      <c r="B49" s="1274"/>
      <c r="C49" s="31" t="s">
        <v>98</v>
      </c>
      <c r="D49" s="223" t="s">
        <v>226</v>
      </c>
      <c r="E49" s="435" t="s">
        <v>233</v>
      </c>
      <c r="F49" s="426"/>
      <c r="G49" s="375"/>
      <c r="H49" s="274">
        <v>1.82</v>
      </c>
      <c r="I49" s="1184"/>
      <c r="J49" s="1208"/>
      <c r="K49" s="275">
        <f t="shared" si="2"/>
        <v>1.82</v>
      </c>
      <c r="L49" s="215">
        <f t="shared" si="3"/>
        <v>0</v>
      </c>
      <c r="M49" s="216">
        <f t="shared" si="4"/>
        <v>0</v>
      </c>
      <c r="N49" s="400"/>
      <c r="O49" s="414"/>
      <c r="P49" s="616"/>
      <c r="Q49" s="616"/>
      <c r="R49" s="616"/>
      <c r="S49" s="402"/>
      <c r="T49" s="217" t="str">
        <f t="shared" si="0"/>
        <v>resa mancante</v>
      </c>
      <c r="U49" s="218" t="str">
        <f t="shared" si="5"/>
        <v>resa mancante</v>
      </c>
      <c r="V49" s="222">
        <f t="shared" si="6"/>
        <v>0</v>
      </c>
      <c r="W49" s="218">
        <f t="shared" si="1"/>
        <v>0</v>
      </c>
      <c r="X49" s="69"/>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67"/>
    </row>
    <row r="50" spans="1:56" ht="14.5" customHeight="1" x14ac:dyDescent="0.25">
      <c r="A50" s="67"/>
      <c r="B50" s="1274"/>
      <c r="C50" s="31" t="s">
        <v>99</v>
      </c>
      <c r="D50" s="223" t="s">
        <v>227</v>
      </c>
      <c r="E50" s="435" t="s">
        <v>233</v>
      </c>
      <c r="F50" s="426"/>
      <c r="G50" s="375"/>
      <c r="H50" s="274">
        <v>2.427</v>
      </c>
      <c r="I50" s="1184"/>
      <c r="J50" s="1208"/>
      <c r="K50" s="66">
        <f t="shared" si="2"/>
        <v>2.427</v>
      </c>
      <c r="L50" s="215">
        <f t="shared" si="3"/>
        <v>0</v>
      </c>
      <c r="M50" s="216">
        <f t="shared" si="4"/>
        <v>0</v>
      </c>
      <c r="N50" s="400"/>
      <c r="O50" s="414"/>
      <c r="P50" s="616"/>
      <c r="Q50" s="616"/>
      <c r="R50" s="616"/>
      <c r="S50" s="402"/>
      <c r="T50" s="217" t="str">
        <f t="shared" si="0"/>
        <v>resa mancante</v>
      </c>
      <c r="U50" s="218" t="str">
        <f t="shared" si="5"/>
        <v>resa mancante</v>
      </c>
      <c r="V50" s="222">
        <f t="shared" si="6"/>
        <v>0</v>
      </c>
      <c r="W50" s="218">
        <f t="shared" si="1"/>
        <v>0</v>
      </c>
      <c r="X50" s="69"/>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67"/>
    </row>
    <row r="51" spans="1:56" ht="15" customHeight="1" thickBot="1" x14ac:dyDescent="0.3">
      <c r="A51" s="67"/>
      <c r="B51" s="1275"/>
      <c r="C51" s="32" t="s">
        <v>100</v>
      </c>
      <c r="D51" s="276" t="s">
        <v>228</v>
      </c>
      <c r="E51" s="437" t="s">
        <v>231</v>
      </c>
      <c r="F51" s="428"/>
      <c r="G51" s="381"/>
      <c r="H51" s="277">
        <v>0.109</v>
      </c>
      <c r="I51" s="1184"/>
      <c r="J51" s="1208"/>
      <c r="K51" s="278">
        <f t="shared" si="2"/>
        <v>0.109</v>
      </c>
      <c r="L51" s="235">
        <f t="shared" si="3"/>
        <v>0</v>
      </c>
      <c r="M51" s="236">
        <f t="shared" si="4"/>
        <v>0</v>
      </c>
      <c r="N51" s="403"/>
      <c r="O51" s="412"/>
      <c r="P51" s="614"/>
      <c r="Q51" s="614"/>
      <c r="R51" s="614"/>
      <c r="S51" s="405"/>
      <c r="T51" s="279" t="str">
        <f t="shared" si="0"/>
        <v>resa mancante</v>
      </c>
      <c r="U51" s="249" t="str">
        <f t="shared" si="5"/>
        <v>resa mancante</v>
      </c>
      <c r="V51" s="281">
        <f t="shared" si="6"/>
        <v>0</v>
      </c>
      <c r="W51" s="280">
        <f t="shared" si="1"/>
        <v>0</v>
      </c>
      <c r="X51" s="69"/>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67"/>
    </row>
    <row r="52" spans="1:56" ht="21.5" thickBot="1" x14ac:dyDescent="0.3">
      <c r="A52" s="67"/>
      <c r="B52" s="954" t="s">
        <v>439</v>
      </c>
      <c r="C52" s="502" t="s">
        <v>440</v>
      </c>
      <c r="D52" s="481" t="s">
        <v>441</v>
      </c>
      <c r="E52" s="436" t="s">
        <v>231</v>
      </c>
      <c r="F52" s="878"/>
      <c r="G52" s="879"/>
      <c r="H52" s="503">
        <v>0.46500000000000002</v>
      </c>
      <c r="I52" s="1185"/>
      <c r="J52" s="1209"/>
      <c r="K52" s="482">
        <f t="shared" si="2"/>
        <v>0.46500000000000002</v>
      </c>
      <c r="L52" s="484">
        <f t="shared" si="3"/>
        <v>0</v>
      </c>
      <c r="M52" s="485">
        <f t="shared" si="4"/>
        <v>0</v>
      </c>
      <c r="N52" s="418"/>
      <c r="O52" s="419"/>
      <c r="P52" s="618"/>
      <c r="Q52" s="618"/>
      <c r="R52" s="618"/>
      <c r="S52" s="891"/>
      <c r="T52" s="895" t="str">
        <f t="shared" si="0"/>
        <v>resa mancante</v>
      </c>
      <c r="U52" s="505" t="str">
        <f t="shared" si="5"/>
        <v>resa mancante</v>
      </c>
      <c r="V52" s="474">
        <f t="shared" ref="V52" si="7">IFERROR(T52*$S52,0)</f>
        <v>0</v>
      </c>
      <c r="W52" s="475">
        <f t="shared" ref="W52" si="8">IFERROR(U52*$S52,0)</f>
        <v>0</v>
      </c>
      <c r="X52" s="69"/>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67"/>
    </row>
    <row r="53" spans="1:56" x14ac:dyDescent="0.25">
      <c r="A53" s="67"/>
      <c r="B53" s="1278" t="s">
        <v>53</v>
      </c>
      <c r="C53" s="1280" t="s">
        <v>442</v>
      </c>
      <c r="D53" s="481" t="s">
        <v>568</v>
      </c>
      <c r="E53" s="831" t="s">
        <v>232</v>
      </c>
      <c r="F53" s="881"/>
      <c r="G53" s="884"/>
      <c r="H53" s="503">
        <v>20</v>
      </c>
      <c r="I53" s="1183"/>
      <c r="J53" s="1207" t="s">
        <v>727</v>
      </c>
      <c r="K53" s="482">
        <f>ROUND(H53*(1-$I$53),3)</f>
        <v>20</v>
      </c>
      <c r="L53" s="484">
        <f>K53*G53</f>
        <v>0</v>
      </c>
      <c r="M53" s="485">
        <f>L53*4</f>
        <v>0</v>
      </c>
      <c r="N53" s="896"/>
      <c r="O53" s="899"/>
      <c r="P53" s="615"/>
      <c r="Q53" s="615"/>
      <c r="R53" s="615"/>
      <c r="S53" s="886"/>
      <c r="T53" s="892">
        <f t="shared" ref="T53:T54" si="9">G53</f>
        <v>0</v>
      </c>
      <c r="U53" s="213">
        <f t="shared" ref="U53:U54" si="10">T53*4</f>
        <v>0</v>
      </c>
      <c r="V53" s="474">
        <f t="shared" ref="V53:V54" si="11">T53*$S53</f>
        <v>0</v>
      </c>
      <c r="W53" s="475">
        <f t="shared" ref="W53:W54" si="12">U53*$S53</f>
        <v>0</v>
      </c>
      <c r="X53" s="69"/>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67"/>
    </row>
    <row r="54" spans="1:56" x14ac:dyDescent="0.25">
      <c r="A54" s="67"/>
      <c r="B54" s="1269"/>
      <c r="C54" s="1281"/>
      <c r="D54" s="476" t="s">
        <v>569</v>
      </c>
      <c r="E54" s="832" t="s">
        <v>232</v>
      </c>
      <c r="F54" s="882"/>
      <c r="G54" s="885"/>
      <c r="H54" s="51">
        <v>21</v>
      </c>
      <c r="I54" s="1184"/>
      <c r="J54" s="1208"/>
      <c r="K54" s="477">
        <f>ROUND(H54*(1-$I$53),3)</f>
        <v>21</v>
      </c>
      <c r="L54" s="260">
        <f t="shared" ref="L54" si="13">K54*G54</f>
        <v>0</v>
      </c>
      <c r="M54" s="261">
        <f t="shared" ref="M54" si="14">L54*4</f>
        <v>0</v>
      </c>
      <c r="N54" s="897"/>
      <c r="O54" s="900"/>
      <c r="P54" s="616"/>
      <c r="Q54" s="616"/>
      <c r="R54" s="616"/>
      <c r="S54" s="887"/>
      <c r="T54" s="893">
        <f t="shared" si="9"/>
        <v>0</v>
      </c>
      <c r="U54" s="218">
        <f t="shared" si="10"/>
        <v>0</v>
      </c>
      <c r="V54" s="876">
        <f t="shared" si="11"/>
        <v>0</v>
      </c>
      <c r="W54" s="877">
        <f t="shared" si="12"/>
        <v>0</v>
      </c>
      <c r="X54" s="69"/>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67"/>
    </row>
    <row r="55" spans="1:56" ht="11" thickBot="1" x14ac:dyDescent="0.3">
      <c r="A55" s="67"/>
      <c r="B55" s="1279"/>
      <c r="C55" s="1282"/>
      <c r="D55" s="486" t="s">
        <v>570</v>
      </c>
      <c r="E55" s="833" t="s">
        <v>232</v>
      </c>
      <c r="F55" s="883"/>
      <c r="G55" s="880"/>
      <c r="H55" s="875">
        <v>23.2</v>
      </c>
      <c r="I55" s="1185"/>
      <c r="J55" s="1209"/>
      <c r="K55" s="487">
        <f>ROUND(H55*(1-$I$53),3)</f>
        <v>23.2</v>
      </c>
      <c r="L55" s="489">
        <f>K55*G55</f>
        <v>0</v>
      </c>
      <c r="M55" s="490">
        <f t="shared" si="4"/>
        <v>0</v>
      </c>
      <c r="N55" s="898"/>
      <c r="O55" s="901"/>
      <c r="P55" s="614"/>
      <c r="Q55" s="614"/>
      <c r="R55" s="614"/>
      <c r="S55" s="888"/>
      <c r="T55" s="894">
        <f>G55</f>
        <v>0</v>
      </c>
      <c r="U55" s="225">
        <f>T55*4</f>
        <v>0</v>
      </c>
      <c r="V55" s="876">
        <f>T55*$S55</f>
        <v>0</v>
      </c>
      <c r="W55" s="877">
        <f>U55*$S55</f>
        <v>0</v>
      </c>
      <c r="X55" s="69"/>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67"/>
    </row>
    <row r="56" spans="1:56" ht="30" customHeight="1" thickBot="1" x14ac:dyDescent="0.3">
      <c r="A56" s="67"/>
      <c r="B56" s="478"/>
      <c r="C56" s="478"/>
      <c r="D56" s="478"/>
      <c r="E56" s="478"/>
      <c r="F56" s="478"/>
      <c r="G56" s="478"/>
      <c r="H56" s="478"/>
      <c r="I56" s="478"/>
      <c r="J56" s="478"/>
      <c r="K56" s="974"/>
      <c r="L56" s="975">
        <f>SUM(L5:L55)</f>
        <v>0</v>
      </c>
      <c r="M56" s="977">
        <f>SUM(M5:M55)</f>
        <v>0</v>
      </c>
      <c r="N56" s="284"/>
      <c r="O56" s="201"/>
      <c r="P56" s="285"/>
      <c r="Q56" s="285"/>
      <c r="R56" s="285"/>
      <c r="S56" s="285"/>
      <c r="T56" s="889">
        <f>SUM(T5:T55)</f>
        <v>0</v>
      </c>
      <c r="U56" s="890">
        <f>SUM(U5:U55)</f>
        <v>0</v>
      </c>
      <c r="V56" s="289">
        <f>SUM(V5:V55)</f>
        <v>0</v>
      </c>
      <c r="W56" s="290">
        <f>SUM(W5:W55)</f>
        <v>0</v>
      </c>
      <c r="X56" s="69"/>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67"/>
    </row>
    <row r="57" spans="1:56" ht="25.5" customHeight="1" thickBot="1" x14ac:dyDescent="0.3">
      <c r="A57" s="67"/>
      <c r="B57" s="282"/>
      <c r="C57" s="282"/>
      <c r="D57" s="282"/>
      <c r="E57" s="282"/>
      <c r="F57" s="282"/>
      <c r="G57" s="282"/>
      <c r="H57" s="282"/>
      <c r="I57" s="282"/>
      <c r="J57" s="282"/>
      <c r="K57" s="69"/>
      <c r="L57" s="201"/>
      <c r="M57" s="201"/>
      <c r="N57" s="70"/>
      <c r="O57" s="70"/>
      <c r="P57" s="70"/>
      <c r="Q57" s="70"/>
      <c r="R57" s="70"/>
      <c r="S57" s="67"/>
      <c r="T57" s="1171" t="s">
        <v>275</v>
      </c>
      <c r="U57" s="1172"/>
      <c r="V57" s="1173"/>
      <c r="W57" s="291">
        <f>IFERROR(W56/M56,0)</f>
        <v>0</v>
      </c>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67"/>
    </row>
    <row r="58" spans="1:56" ht="11" thickBot="1" x14ac:dyDescent="0.3">
      <c r="A58" s="67"/>
      <c r="B58" s="282"/>
      <c r="C58" s="282"/>
      <c r="D58" s="282"/>
      <c r="E58" s="282"/>
      <c r="F58" s="282"/>
      <c r="G58" s="282"/>
      <c r="H58" s="282"/>
      <c r="I58" s="282"/>
      <c r="J58" s="282"/>
      <c r="K58" s="69"/>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67"/>
    </row>
    <row r="59" spans="1:56" ht="11" thickBot="1" x14ac:dyDescent="0.3">
      <c r="A59" s="67"/>
      <c r="B59" s="282"/>
      <c r="C59" s="282"/>
      <c r="D59" s="282"/>
      <c r="E59" s="282"/>
      <c r="F59" s="282"/>
      <c r="G59" s="282"/>
      <c r="H59" s="282"/>
      <c r="I59" s="282"/>
      <c r="J59" s="282"/>
      <c r="K59" s="69"/>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67"/>
    </row>
    <row r="60" spans="1:56" ht="11" thickBot="1" x14ac:dyDescent="0.3">
      <c r="A60" s="67"/>
      <c r="B60" s="282"/>
      <c r="C60" s="282"/>
      <c r="D60" s="282"/>
      <c r="E60" s="282"/>
      <c r="F60" s="282"/>
      <c r="G60" s="282"/>
      <c r="H60" s="282"/>
      <c r="I60" s="282"/>
      <c r="J60" s="282"/>
      <c r="K60" s="69"/>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67"/>
    </row>
    <row r="61" spans="1:56" ht="11" thickBot="1" x14ac:dyDescent="0.3">
      <c r="A61" s="67"/>
      <c r="B61" s="282"/>
      <c r="C61" s="282"/>
      <c r="D61" s="282"/>
      <c r="E61" s="282"/>
      <c r="F61" s="282"/>
      <c r="G61" s="282"/>
      <c r="H61" s="282"/>
      <c r="I61" s="282"/>
      <c r="J61" s="282"/>
      <c r="K61" s="69"/>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67"/>
    </row>
    <row r="62" spans="1:56" ht="11" thickBot="1" x14ac:dyDescent="0.3">
      <c r="A62" s="67"/>
      <c r="B62" s="282"/>
      <c r="C62" s="282"/>
      <c r="D62" s="282"/>
      <c r="E62" s="282"/>
      <c r="F62" s="282"/>
      <c r="G62" s="282"/>
      <c r="H62" s="282"/>
      <c r="I62" s="282"/>
      <c r="J62" s="282"/>
      <c r="K62" s="69"/>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67"/>
    </row>
    <row r="63" spans="1:56" ht="11" thickBot="1" x14ac:dyDescent="0.3">
      <c r="A63" s="67"/>
      <c r="B63" s="282"/>
      <c r="C63" s="282"/>
      <c r="D63" s="282"/>
      <c r="E63" s="282"/>
      <c r="F63" s="282"/>
      <c r="G63" s="282"/>
      <c r="H63" s="282"/>
      <c r="I63" s="282"/>
      <c r="J63" s="282"/>
      <c r="K63" s="69"/>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67"/>
    </row>
    <row r="64" spans="1:56" ht="11" thickBot="1" x14ac:dyDescent="0.3">
      <c r="A64" s="67"/>
      <c r="B64" s="282"/>
      <c r="C64" s="282"/>
      <c r="D64" s="282"/>
      <c r="E64" s="282"/>
      <c r="F64" s="282"/>
      <c r="G64" s="282"/>
      <c r="H64" s="282"/>
      <c r="I64" s="282"/>
      <c r="J64" s="282"/>
      <c r="K64" s="69"/>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67"/>
    </row>
    <row r="65" spans="1:56" ht="11" thickBot="1" x14ac:dyDescent="0.3">
      <c r="A65" s="67"/>
      <c r="B65" s="282"/>
      <c r="C65" s="282"/>
      <c r="D65" s="282"/>
      <c r="E65" s="282"/>
      <c r="F65" s="282"/>
      <c r="G65" s="282"/>
      <c r="H65" s="282"/>
      <c r="I65" s="282"/>
      <c r="J65" s="282"/>
      <c r="K65" s="69"/>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67"/>
    </row>
    <row r="66" spans="1:56" ht="11" thickBot="1" x14ac:dyDescent="0.3">
      <c r="A66" s="67"/>
      <c r="B66" s="282"/>
      <c r="C66" s="282"/>
      <c r="D66" s="282"/>
      <c r="E66" s="282"/>
      <c r="F66" s="282"/>
      <c r="G66" s="282"/>
      <c r="H66" s="282"/>
      <c r="I66" s="282"/>
      <c r="J66" s="282"/>
      <c r="K66" s="69"/>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67"/>
    </row>
    <row r="67" spans="1:56" ht="11" thickBot="1" x14ac:dyDescent="0.3">
      <c r="A67" s="67"/>
      <c r="B67" s="282"/>
      <c r="C67" s="282"/>
      <c r="D67" s="282"/>
      <c r="E67" s="282"/>
      <c r="F67" s="282"/>
      <c r="G67" s="282"/>
      <c r="H67" s="282"/>
      <c r="I67" s="282"/>
      <c r="J67" s="282"/>
      <c r="K67" s="69"/>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67"/>
    </row>
    <row r="68" spans="1:56" ht="11" thickBot="1" x14ac:dyDescent="0.3">
      <c r="A68" s="67"/>
      <c r="B68" s="282"/>
      <c r="C68" s="282"/>
      <c r="D68" s="282"/>
      <c r="E68" s="282"/>
      <c r="F68" s="282"/>
      <c r="G68" s="282"/>
      <c r="H68" s="282"/>
      <c r="I68" s="282"/>
      <c r="J68" s="282"/>
      <c r="K68" s="69"/>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67"/>
    </row>
    <row r="69" spans="1:56" ht="11" thickBot="1" x14ac:dyDescent="0.3">
      <c r="A69" s="67"/>
      <c r="B69" s="282"/>
      <c r="C69" s="282"/>
      <c r="D69" s="282"/>
      <c r="E69" s="282"/>
      <c r="F69" s="282"/>
      <c r="G69" s="282"/>
      <c r="H69" s="282"/>
      <c r="I69" s="282"/>
      <c r="J69" s="282"/>
      <c r="K69" s="69"/>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67"/>
    </row>
    <row r="70" spans="1:56" ht="11" thickBot="1" x14ac:dyDescent="0.3">
      <c r="A70" s="67"/>
      <c r="B70" s="282"/>
      <c r="C70" s="282"/>
      <c r="D70" s="282"/>
      <c r="E70" s="282"/>
      <c r="F70" s="282"/>
      <c r="G70" s="282"/>
      <c r="H70" s="282"/>
      <c r="I70" s="282"/>
      <c r="J70" s="282"/>
      <c r="K70" s="69"/>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67"/>
    </row>
    <row r="71" spans="1:56" ht="11" thickBot="1" x14ac:dyDescent="0.3">
      <c r="A71" s="67"/>
      <c r="B71" s="282"/>
      <c r="C71" s="282"/>
      <c r="D71" s="282"/>
      <c r="E71" s="282"/>
      <c r="F71" s="282"/>
      <c r="G71" s="282"/>
      <c r="H71" s="282"/>
      <c r="I71" s="282"/>
      <c r="J71" s="282"/>
      <c r="K71" s="69"/>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67"/>
    </row>
    <row r="72" spans="1:56" ht="11" thickBot="1" x14ac:dyDescent="0.3">
      <c r="A72" s="67"/>
      <c r="B72" s="282"/>
      <c r="C72" s="282"/>
      <c r="D72" s="282"/>
      <c r="E72" s="282"/>
      <c r="F72" s="282"/>
      <c r="G72" s="282"/>
      <c r="H72" s="282"/>
      <c r="I72" s="282"/>
      <c r="J72" s="282"/>
      <c r="K72" s="69"/>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67"/>
    </row>
    <row r="73" spans="1:56" ht="11" thickBot="1" x14ac:dyDescent="0.3">
      <c r="A73" s="67"/>
      <c r="B73" s="282"/>
      <c r="C73" s="282"/>
      <c r="D73" s="282"/>
      <c r="E73" s="282"/>
      <c r="F73" s="282"/>
      <c r="G73" s="282"/>
      <c r="H73" s="282"/>
      <c r="I73" s="282"/>
      <c r="J73" s="282"/>
      <c r="K73" s="69"/>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67"/>
    </row>
    <row r="74" spans="1:56" ht="11" thickBot="1" x14ac:dyDescent="0.3">
      <c r="A74" s="67"/>
      <c r="B74" s="282"/>
      <c r="C74" s="282"/>
      <c r="D74" s="282"/>
      <c r="E74" s="282"/>
      <c r="F74" s="282"/>
      <c r="G74" s="282"/>
      <c r="H74" s="282"/>
      <c r="I74" s="282"/>
      <c r="J74" s="282"/>
      <c r="K74" s="69"/>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67"/>
    </row>
    <row r="75" spans="1:56" ht="11" thickBot="1" x14ac:dyDescent="0.3">
      <c r="A75" s="67"/>
      <c r="B75" s="282"/>
      <c r="C75" s="282"/>
      <c r="D75" s="282"/>
      <c r="E75" s="282"/>
      <c r="F75" s="282"/>
      <c r="G75" s="282"/>
      <c r="H75" s="282"/>
      <c r="I75" s="282"/>
      <c r="J75" s="282"/>
      <c r="K75" s="69"/>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67"/>
    </row>
    <row r="76" spans="1:56" ht="11" thickBot="1" x14ac:dyDescent="0.3">
      <c r="A76" s="67"/>
      <c r="B76" s="282"/>
      <c r="C76" s="282"/>
      <c r="D76" s="282"/>
      <c r="E76" s="282"/>
      <c r="F76" s="282"/>
      <c r="G76" s="282"/>
      <c r="H76" s="282"/>
      <c r="I76" s="282"/>
      <c r="J76" s="282"/>
      <c r="K76" s="69"/>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67"/>
    </row>
    <row r="77" spans="1:56" ht="11" thickBot="1" x14ac:dyDescent="0.3">
      <c r="A77" s="67"/>
      <c r="B77" s="282"/>
      <c r="C77" s="282"/>
      <c r="D77" s="282"/>
      <c r="E77" s="282"/>
      <c r="F77" s="282"/>
      <c r="G77" s="282"/>
      <c r="H77" s="282"/>
      <c r="I77" s="282"/>
      <c r="J77" s="282"/>
      <c r="K77" s="69"/>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67"/>
    </row>
    <row r="78" spans="1:56" ht="11" thickBot="1" x14ac:dyDescent="0.3">
      <c r="A78" s="67"/>
      <c r="B78" s="282"/>
      <c r="C78" s="282"/>
      <c r="D78" s="282"/>
      <c r="E78" s="282"/>
      <c r="F78" s="282"/>
      <c r="G78" s="282"/>
      <c r="H78" s="282"/>
      <c r="I78" s="282"/>
      <c r="J78" s="282"/>
      <c r="K78" s="69"/>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67"/>
    </row>
    <row r="79" spans="1:56" ht="11" thickBot="1" x14ac:dyDescent="0.3">
      <c r="A79" s="67"/>
      <c r="B79" s="282"/>
      <c r="C79" s="282"/>
      <c r="D79" s="282"/>
      <c r="E79" s="282"/>
      <c r="F79" s="282"/>
      <c r="G79" s="282"/>
      <c r="H79" s="282"/>
      <c r="I79" s="282"/>
      <c r="J79" s="282"/>
      <c r="K79" s="69"/>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67"/>
    </row>
    <row r="80" spans="1:56" ht="11" thickBot="1" x14ac:dyDescent="0.3">
      <c r="A80" s="67"/>
      <c r="B80" s="282"/>
      <c r="C80" s="282"/>
      <c r="D80" s="282"/>
      <c r="E80" s="282"/>
      <c r="F80" s="282"/>
      <c r="G80" s="282"/>
      <c r="H80" s="282"/>
      <c r="I80" s="282"/>
      <c r="J80" s="282"/>
      <c r="K80" s="69"/>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67"/>
    </row>
    <row r="81" spans="1:56" ht="11" thickBot="1" x14ac:dyDescent="0.3">
      <c r="A81" s="67"/>
      <c r="B81" s="282"/>
      <c r="C81" s="282"/>
      <c r="D81" s="282"/>
      <c r="E81" s="282"/>
      <c r="F81" s="282"/>
      <c r="G81" s="282"/>
      <c r="H81" s="282"/>
      <c r="I81" s="282"/>
      <c r="J81" s="282"/>
      <c r="K81" s="69"/>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67"/>
    </row>
    <row r="82" spans="1:56" ht="11" thickBot="1" x14ac:dyDescent="0.3">
      <c r="A82" s="67"/>
      <c r="B82" s="282"/>
      <c r="C82" s="282"/>
      <c r="D82" s="282"/>
      <c r="E82" s="282"/>
      <c r="F82" s="282"/>
      <c r="G82" s="282"/>
      <c r="H82" s="282"/>
      <c r="I82" s="282"/>
      <c r="J82" s="282"/>
      <c r="K82" s="69"/>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67"/>
    </row>
    <row r="83" spans="1:56" ht="11" thickBot="1" x14ac:dyDescent="0.3">
      <c r="A83" s="67"/>
      <c r="B83" s="282"/>
      <c r="C83" s="282"/>
      <c r="D83" s="282"/>
      <c r="E83" s="282"/>
      <c r="F83" s="282"/>
      <c r="G83" s="282"/>
      <c r="H83" s="282"/>
      <c r="I83" s="282"/>
      <c r="J83" s="282"/>
      <c r="K83" s="69"/>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67"/>
    </row>
    <row r="84" spans="1:56" ht="11" thickBot="1" x14ac:dyDescent="0.3">
      <c r="A84" s="67"/>
      <c r="B84" s="282"/>
      <c r="C84" s="282"/>
      <c r="D84" s="282"/>
      <c r="E84" s="282"/>
      <c r="F84" s="282"/>
      <c r="G84" s="282"/>
      <c r="H84" s="282"/>
      <c r="I84" s="282"/>
      <c r="J84" s="282"/>
      <c r="K84" s="69"/>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67"/>
    </row>
    <row r="85" spans="1:56" ht="11" thickBot="1" x14ac:dyDescent="0.3">
      <c r="A85" s="67"/>
      <c r="B85" s="282"/>
      <c r="C85" s="282"/>
      <c r="D85" s="282"/>
      <c r="E85" s="282"/>
      <c r="F85" s="282"/>
      <c r="G85" s="282"/>
      <c r="H85" s="282"/>
      <c r="I85" s="282"/>
      <c r="J85" s="282"/>
      <c r="K85" s="69"/>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67"/>
    </row>
    <row r="86" spans="1:56" ht="11" thickBot="1" x14ac:dyDescent="0.3">
      <c r="A86" s="67"/>
      <c r="B86" s="282"/>
      <c r="C86" s="282"/>
      <c r="D86" s="282"/>
      <c r="E86" s="282"/>
      <c r="F86" s="282"/>
      <c r="G86" s="282"/>
      <c r="H86" s="282"/>
      <c r="I86" s="282"/>
      <c r="J86" s="282"/>
      <c r="K86" s="69"/>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67"/>
    </row>
    <row r="87" spans="1:56" ht="11" thickBot="1" x14ac:dyDescent="0.3">
      <c r="A87" s="67"/>
      <c r="B87" s="282"/>
      <c r="C87" s="282"/>
      <c r="D87" s="282"/>
      <c r="E87" s="282"/>
      <c r="F87" s="282"/>
      <c r="G87" s="282"/>
      <c r="H87" s="282"/>
      <c r="I87" s="282"/>
      <c r="J87" s="282"/>
      <c r="K87" s="69"/>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67"/>
    </row>
    <row r="88" spans="1:56" ht="11" thickBot="1" x14ac:dyDescent="0.3">
      <c r="A88" s="67"/>
      <c r="B88" s="282"/>
      <c r="C88" s="282"/>
      <c r="D88" s="282"/>
      <c r="E88" s="282"/>
      <c r="F88" s="282"/>
      <c r="G88" s="282"/>
      <c r="H88" s="282"/>
      <c r="I88" s="282"/>
      <c r="J88" s="282"/>
      <c r="K88" s="69"/>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67"/>
    </row>
    <row r="89" spans="1:56" ht="11" thickBot="1" x14ac:dyDescent="0.3">
      <c r="A89" s="67"/>
      <c r="B89" s="282"/>
      <c r="C89" s="282"/>
      <c r="D89" s="282"/>
      <c r="E89" s="282"/>
      <c r="F89" s="282"/>
      <c r="G89" s="282"/>
      <c r="H89" s="282"/>
      <c r="I89" s="282"/>
      <c r="J89" s="282"/>
      <c r="K89" s="69"/>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67"/>
    </row>
    <row r="90" spans="1:56" ht="11" thickBot="1" x14ac:dyDescent="0.3">
      <c r="A90" s="67"/>
      <c r="B90" s="282"/>
      <c r="C90" s="282"/>
      <c r="D90" s="282"/>
      <c r="E90" s="282"/>
      <c r="F90" s="282"/>
      <c r="G90" s="282"/>
      <c r="H90" s="282"/>
      <c r="I90" s="282"/>
      <c r="J90" s="282"/>
      <c r="K90" s="69"/>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67"/>
    </row>
    <row r="91" spans="1:56" ht="11" thickBot="1" x14ac:dyDescent="0.3">
      <c r="A91" s="67"/>
      <c r="B91" s="282"/>
      <c r="C91" s="282"/>
      <c r="D91" s="282"/>
      <c r="E91" s="282"/>
      <c r="F91" s="282"/>
      <c r="G91" s="282"/>
      <c r="H91" s="282"/>
      <c r="I91" s="282"/>
      <c r="J91" s="282"/>
      <c r="K91" s="69"/>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67"/>
    </row>
    <row r="92" spans="1:56" ht="11" thickBot="1" x14ac:dyDescent="0.3">
      <c r="A92" s="67"/>
      <c r="B92" s="282"/>
      <c r="C92" s="282"/>
      <c r="D92" s="282"/>
      <c r="E92" s="282"/>
      <c r="F92" s="282"/>
      <c r="G92" s="282"/>
      <c r="H92" s="282"/>
      <c r="I92" s="282"/>
      <c r="J92" s="282"/>
      <c r="K92" s="69"/>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67"/>
    </row>
    <row r="93" spans="1:56" ht="11" thickBot="1" x14ac:dyDescent="0.3">
      <c r="A93" s="67"/>
      <c r="B93" s="282"/>
      <c r="C93" s="282"/>
      <c r="D93" s="282"/>
      <c r="E93" s="282"/>
      <c r="F93" s="282"/>
      <c r="G93" s="282"/>
      <c r="H93" s="282"/>
      <c r="I93" s="282"/>
      <c r="J93" s="282"/>
      <c r="K93" s="69"/>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67"/>
    </row>
    <row r="94" spans="1:56" ht="11" thickBot="1" x14ac:dyDescent="0.3">
      <c r="A94" s="67"/>
      <c r="B94" s="282"/>
      <c r="C94" s="282"/>
      <c r="D94" s="282"/>
      <c r="E94" s="282"/>
      <c r="F94" s="282"/>
      <c r="G94" s="282"/>
      <c r="H94" s="282"/>
      <c r="I94" s="282"/>
      <c r="J94" s="282"/>
      <c r="K94" s="69"/>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67"/>
    </row>
    <row r="95" spans="1:56" ht="11" thickBot="1" x14ac:dyDescent="0.3">
      <c r="A95" s="67"/>
      <c r="B95" s="282"/>
      <c r="C95" s="282"/>
      <c r="D95" s="282"/>
      <c r="E95" s="282"/>
      <c r="F95" s="282"/>
      <c r="G95" s="282"/>
      <c r="H95" s="282"/>
      <c r="I95" s="282"/>
      <c r="J95" s="282"/>
      <c r="K95" s="69"/>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67"/>
    </row>
    <row r="96" spans="1:56" ht="11" thickBot="1" x14ac:dyDescent="0.3">
      <c r="A96" s="67"/>
      <c r="B96" s="282"/>
      <c r="C96" s="282"/>
      <c r="D96" s="282"/>
      <c r="E96" s="282"/>
      <c r="F96" s="282"/>
      <c r="G96" s="282"/>
      <c r="H96" s="282"/>
      <c r="I96" s="282"/>
      <c r="J96" s="282"/>
      <c r="K96" s="69"/>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67"/>
    </row>
    <row r="97" spans="1:56" ht="11" thickBot="1" x14ac:dyDescent="0.3">
      <c r="A97" s="67"/>
      <c r="B97" s="282"/>
      <c r="C97" s="282"/>
      <c r="D97" s="282"/>
      <c r="E97" s="282"/>
      <c r="F97" s="282"/>
      <c r="G97" s="282"/>
      <c r="H97" s="282"/>
      <c r="I97" s="282"/>
      <c r="J97" s="282"/>
      <c r="K97" s="69"/>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67"/>
    </row>
    <row r="98" spans="1:56" ht="11" thickBot="1" x14ac:dyDescent="0.3">
      <c r="A98" s="67"/>
      <c r="B98" s="282"/>
      <c r="C98" s="282"/>
      <c r="D98" s="282"/>
      <c r="E98" s="282"/>
      <c r="F98" s="282"/>
      <c r="G98" s="282"/>
      <c r="H98" s="282"/>
      <c r="I98" s="282"/>
      <c r="J98" s="282"/>
      <c r="K98" s="69"/>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67"/>
    </row>
    <row r="99" spans="1:56" ht="11" thickBot="1" x14ac:dyDescent="0.3">
      <c r="A99" s="67"/>
      <c r="B99" s="282"/>
      <c r="C99" s="282"/>
      <c r="D99" s="282"/>
      <c r="E99" s="282"/>
      <c r="F99" s="282"/>
      <c r="G99" s="282"/>
      <c r="H99" s="282"/>
      <c r="I99" s="282"/>
      <c r="J99" s="282"/>
      <c r="K99" s="69"/>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67"/>
    </row>
    <row r="100" spans="1:56" ht="11" thickBot="1" x14ac:dyDescent="0.3">
      <c r="A100" s="67"/>
      <c r="B100" s="282"/>
      <c r="C100" s="282"/>
      <c r="D100" s="282"/>
      <c r="E100" s="282"/>
      <c r="F100" s="282"/>
      <c r="G100" s="282"/>
      <c r="H100" s="282"/>
      <c r="I100" s="282"/>
      <c r="J100" s="282"/>
      <c r="K100" s="69"/>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67"/>
    </row>
    <row r="101" spans="1:56" ht="11" thickBot="1" x14ac:dyDescent="0.3">
      <c r="A101" s="67"/>
      <c r="B101" s="282"/>
      <c r="C101" s="282"/>
      <c r="D101" s="282"/>
      <c r="E101" s="282"/>
      <c r="F101" s="282"/>
      <c r="G101" s="282"/>
      <c r="H101" s="282"/>
      <c r="I101" s="282"/>
      <c r="J101" s="282"/>
      <c r="K101" s="69"/>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67"/>
    </row>
    <row r="102" spans="1:56" ht="11" thickBot="1" x14ac:dyDescent="0.3">
      <c r="A102" s="67"/>
      <c r="B102" s="282"/>
      <c r="C102" s="282"/>
      <c r="D102" s="282"/>
      <c r="E102" s="282"/>
      <c r="F102" s="282"/>
      <c r="G102" s="282"/>
      <c r="H102" s="282"/>
      <c r="I102" s="282"/>
      <c r="J102" s="282"/>
      <c r="K102" s="69"/>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67"/>
    </row>
    <row r="103" spans="1:56" ht="11" thickBot="1" x14ac:dyDescent="0.3">
      <c r="A103" s="67"/>
      <c r="B103" s="282"/>
      <c r="C103" s="282"/>
      <c r="D103" s="282"/>
      <c r="E103" s="282"/>
      <c r="F103" s="282"/>
      <c r="G103" s="282"/>
      <c r="H103" s="282"/>
      <c r="I103" s="282"/>
      <c r="J103" s="282"/>
      <c r="K103" s="69"/>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67"/>
    </row>
    <row r="104" spans="1:56" ht="11" thickBot="1" x14ac:dyDescent="0.3">
      <c r="A104" s="67"/>
      <c r="B104" s="282"/>
      <c r="C104" s="282"/>
      <c r="D104" s="282"/>
      <c r="E104" s="282"/>
      <c r="F104" s="282"/>
      <c r="G104" s="282"/>
      <c r="H104" s="282"/>
      <c r="I104" s="282"/>
      <c r="J104" s="282"/>
      <c r="K104" s="69"/>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67"/>
    </row>
    <row r="105" spans="1:56" ht="11" thickBot="1" x14ac:dyDescent="0.3">
      <c r="A105" s="67"/>
      <c r="B105" s="282"/>
      <c r="C105" s="282"/>
      <c r="D105" s="282"/>
      <c r="E105" s="282"/>
      <c r="F105" s="282"/>
      <c r="G105" s="282"/>
      <c r="H105" s="282"/>
      <c r="I105" s="282"/>
      <c r="J105" s="282"/>
      <c r="K105" s="69"/>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67"/>
    </row>
    <row r="106" spans="1:56" ht="11" thickBot="1" x14ac:dyDescent="0.3">
      <c r="A106" s="67"/>
      <c r="B106" s="282"/>
      <c r="C106" s="282"/>
      <c r="D106" s="282"/>
      <c r="E106" s="282"/>
      <c r="F106" s="282"/>
      <c r="G106" s="282"/>
      <c r="H106" s="282"/>
      <c r="I106" s="282"/>
      <c r="J106" s="282"/>
      <c r="K106" s="69"/>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67"/>
    </row>
    <row r="107" spans="1:56" ht="11" thickBot="1" x14ac:dyDescent="0.3">
      <c r="A107" s="67"/>
      <c r="B107" s="282"/>
      <c r="C107" s="282"/>
      <c r="D107" s="282"/>
      <c r="E107" s="282"/>
      <c r="F107" s="282"/>
      <c r="G107" s="282"/>
      <c r="H107" s="282"/>
      <c r="I107" s="282"/>
      <c r="J107" s="282"/>
      <c r="K107" s="69"/>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67"/>
    </row>
    <row r="108" spans="1:56" ht="11" thickBot="1" x14ac:dyDescent="0.3">
      <c r="A108" s="67"/>
      <c r="B108" s="282"/>
      <c r="C108" s="282"/>
      <c r="D108" s="282"/>
      <c r="E108" s="282"/>
      <c r="F108" s="282"/>
      <c r="G108" s="282"/>
      <c r="H108" s="282"/>
      <c r="I108" s="282"/>
      <c r="J108" s="282"/>
      <c r="K108" s="69"/>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67"/>
    </row>
    <row r="109" spans="1:56" ht="11" thickBot="1" x14ac:dyDescent="0.3">
      <c r="A109" s="67"/>
      <c r="B109" s="282"/>
      <c r="C109" s="282"/>
      <c r="D109" s="282"/>
      <c r="E109" s="282"/>
      <c r="F109" s="282"/>
      <c r="G109" s="282"/>
      <c r="H109" s="282"/>
      <c r="I109" s="282"/>
      <c r="J109" s="282"/>
      <c r="K109" s="69"/>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67"/>
    </row>
    <row r="110" spans="1:56" ht="11" thickBot="1" x14ac:dyDescent="0.3">
      <c r="A110" s="67"/>
      <c r="B110" s="282"/>
      <c r="C110" s="282"/>
      <c r="D110" s="282"/>
      <c r="E110" s="282"/>
      <c r="F110" s="282"/>
      <c r="G110" s="282"/>
      <c r="H110" s="282"/>
      <c r="I110" s="282"/>
      <c r="J110" s="282"/>
      <c r="K110" s="69"/>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67"/>
    </row>
    <row r="111" spans="1:56" ht="11" thickBot="1" x14ac:dyDescent="0.3">
      <c r="A111" s="67"/>
      <c r="B111" s="282"/>
      <c r="C111" s="282"/>
      <c r="D111" s="282"/>
      <c r="E111" s="282"/>
      <c r="F111" s="282"/>
      <c r="G111" s="282"/>
      <c r="H111" s="282"/>
      <c r="I111" s="282"/>
      <c r="J111" s="282"/>
      <c r="K111" s="69"/>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67"/>
    </row>
    <row r="112" spans="1:56" ht="11" thickBot="1" x14ac:dyDescent="0.3">
      <c r="A112" s="67"/>
      <c r="B112" s="282"/>
      <c r="C112" s="282"/>
      <c r="D112" s="282"/>
      <c r="E112" s="282"/>
      <c r="F112" s="282"/>
      <c r="G112" s="282"/>
      <c r="H112" s="282"/>
      <c r="I112" s="282"/>
      <c r="J112" s="282"/>
      <c r="K112" s="69"/>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67"/>
    </row>
    <row r="113" spans="1:56" ht="11" thickBot="1" x14ac:dyDescent="0.3">
      <c r="A113" s="67"/>
      <c r="B113" s="282"/>
      <c r="C113" s="282"/>
      <c r="D113" s="282"/>
      <c r="E113" s="282"/>
      <c r="F113" s="282"/>
      <c r="G113" s="282"/>
      <c r="H113" s="282"/>
      <c r="I113" s="282"/>
      <c r="J113" s="282"/>
      <c r="K113" s="69"/>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67"/>
    </row>
    <row r="114" spans="1:56" ht="11" thickBot="1" x14ac:dyDescent="0.3">
      <c r="A114" s="67"/>
      <c r="B114" s="282"/>
      <c r="C114" s="282"/>
      <c r="D114" s="282"/>
      <c r="E114" s="282"/>
      <c r="F114" s="282"/>
      <c r="G114" s="282"/>
      <c r="H114" s="282"/>
      <c r="I114" s="282"/>
      <c r="J114" s="282"/>
      <c r="K114" s="69"/>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67"/>
    </row>
    <row r="115" spans="1:56" ht="11" thickBot="1" x14ac:dyDescent="0.3">
      <c r="A115" s="67"/>
      <c r="B115" s="282"/>
      <c r="C115" s="282"/>
      <c r="D115" s="282"/>
      <c r="E115" s="282"/>
      <c r="F115" s="282"/>
      <c r="G115" s="282"/>
      <c r="H115" s="282"/>
      <c r="I115" s="282"/>
      <c r="J115" s="282"/>
      <c r="K115" s="69"/>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67"/>
    </row>
    <row r="116" spans="1:56" ht="11" thickBot="1" x14ac:dyDescent="0.3">
      <c r="A116" s="67"/>
      <c r="B116" s="282"/>
      <c r="C116" s="282"/>
      <c r="D116" s="282"/>
      <c r="E116" s="282"/>
      <c r="F116" s="282"/>
      <c r="G116" s="282"/>
      <c r="H116" s="282"/>
      <c r="I116" s="282"/>
      <c r="J116" s="282"/>
      <c r="K116" s="69"/>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67"/>
    </row>
    <row r="117" spans="1:56" ht="11" thickBot="1" x14ac:dyDescent="0.3">
      <c r="A117" s="67"/>
      <c r="B117" s="282"/>
      <c r="C117" s="282"/>
      <c r="D117" s="282"/>
      <c r="E117" s="282"/>
      <c r="F117" s="282"/>
      <c r="G117" s="282"/>
      <c r="H117" s="282"/>
      <c r="I117" s="282"/>
      <c r="J117" s="282"/>
      <c r="K117" s="69"/>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67"/>
    </row>
    <row r="118" spans="1:56" ht="11" thickBot="1" x14ac:dyDescent="0.3">
      <c r="A118" s="67"/>
      <c r="B118" s="282"/>
      <c r="C118" s="282"/>
      <c r="D118" s="282"/>
      <c r="E118" s="282"/>
      <c r="F118" s="282"/>
      <c r="G118" s="282"/>
      <c r="H118" s="282"/>
      <c r="I118" s="282"/>
      <c r="J118" s="282"/>
      <c r="K118" s="69"/>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67"/>
    </row>
    <row r="119" spans="1:56" ht="11" thickBot="1" x14ac:dyDescent="0.3">
      <c r="A119" s="67"/>
      <c r="B119" s="282"/>
      <c r="C119" s="282"/>
      <c r="D119" s="282"/>
      <c r="E119" s="282"/>
      <c r="F119" s="282"/>
      <c r="G119" s="282"/>
      <c r="H119" s="282"/>
      <c r="I119" s="282"/>
      <c r="J119" s="282"/>
      <c r="K119" s="69"/>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67"/>
    </row>
    <row r="120" spans="1:56" ht="11" thickBot="1" x14ac:dyDescent="0.3">
      <c r="A120" s="67"/>
      <c r="B120" s="282"/>
      <c r="C120" s="282"/>
      <c r="D120" s="282"/>
      <c r="E120" s="282"/>
      <c r="F120" s="282"/>
      <c r="G120" s="282"/>
      <c r="H120" s="282"/>
      <c r="I120" s="282"/>
      <c r="J120" s="282"/>
      <c r="K120" s="69"/>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67"/>
    </row>
    <row r="121" spans="1:56" ht="11" thickBot="1" x14ac:dyDescent="0.3">
      <c r="A121" s="67"/>
      <c r="B121" s="282"/>
      <c r="C121" s="282"/>
      <c r="D121" s="282"/>
      <c r="E121" s="282"/>
      <c r="F121" s="282"/>
      <c r="G121" s="282"/>
      <c r="H121" s="282"/>
      <c r="I121" s="282"/>
      <c r="J121" s="282"/>
      <c r="K121" s="69"/>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67"/>
    </row>
    <row r="122" spans="1:56" ht="11" thickBot="1" x14ac:dyDescent="0.3">
      <c r="A122" s="67"/>
      <c r="B122" s="282"/>
      <c r="C122" s="282"/>
      <c r="D122" s="282"/>
      <c r="E122" s="282"/>
      <c r="F122" s="282"/>
      <c r="G122" s="282"/>
      <c r="H122" s="282"/>
      <c r="I122" s="282"/>
      <c r="J122" s="282"/>
      <c r="K122" s="69"/>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67"/>
    </row>
    <row r="123" spans="1:56" ht="11" thickBot="1" x14ac:dyDescent="0.3">
      <c r="A123" s="67"/>
      <c r="B123" s="282"/>
      <c r="C123" s="282"/>
      <c r="D123" s="282"/>
      <c r="E123" s="282"/>
      <c r="F123" s="282"/>
      <c r="G123" s="282"/>
      <c r="H123" s="282"/>
      <c r="I123" s="282"/>
      <c r="J123" s="282"/>
      <c r="K123" s="69"/>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67"/>
    </row>
    <row r="124" spans="1:56" ht="11" thickBot="1" x14ac:dyDescent="0.3">
      <c r="A124" s="67"/>
      <c r="B124" s="282"/>
      <c r="C124" s="282"/>
      <c r="D124" s="282"/>
      <c r="E124" s="282"/>
      <c r="F124" s="282"/>
      <c r="G124" s="282"/>
      <c r="H124" s="282"/>
      <c r="I124" s="282"/>
      <c r="J124" s="282"/>
      <c r="K124" s="69"/>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67"/>
    </row>
    <row r="125" spans="1:56" ht="11" thickBot="1" x14ac:dyDescent="0.3">
      <c r="A125" s="67"/>
      <c r="B125" s="282"/>
      <c r="C125" s="282"/>
      <c r="D125" s="282"/>
      <c r="E125" s="282"/>
      <c r="F125" s="282"/>
      <c r="G125" s="282"/>
      <c r="H125" s="282"/>
      <c r="I125" s="282"/>
      <c r="J125" s="282"/>
      <c r="K125" s="69"/>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67"/>
    </row>
    <row r="126" spans="1:56" x14ac:dyDescent="0.25">
      <c r="A126" s="594"/>
      <c r="B126" s="595"/>
      <c r="C126" s="595"/>
      <c r="D126" s="595"/>
      <c r="E126" s="595"/>
      <c r="F126" s="595"/>
      <c r="G126" s="595"/>
      <c r="H126" s="595"/>
      <c r="I126" s="595"/>
      <c r="J126" s="595"/>
      <c r="K126" s="596"/>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594"/>
    </row>
  </sheetData>
  <sheetProtection selectLockedCells="1"/>
  <mergeCells count="40">
    <mergeCell ref="B53:B55"/>
    <mergeCell ref="C53:C55"/>
    <mergeCell ref="I53:I55"/>
    <mergeCell ref="W2:W4"/>
    <mergeCell ref="N2:N4"/>
    <mergeCell ref="O2:O4"/>
    <mergeCell ref="S2:S4"/>
    <mergeCell ref="V2:V4"/>
    <mergeCell ref="T2:T4"/>
    <mergeCell ref="U2:U4"/>
    <mergeCell ref="P2:P4"/>
    <mergeCell ref="Q2:Q4"/>
    <mergeCell ref="R2:R4"/>
    <mergeCell ref="B34:B36"/>
    <mergeCell ref="B40:B43"/>
    <mergeCell ref="B45:B46"/>
    <mergeCell ref="B48:B51"/>
    <mergeCell ref="B11:B12"/>
    <mergeCell ref="B13:B28"/>
    <mergeCell ref="B29:B31"/>
    <mergeCell ref="B32:B33"/>
    <mergeCell ref="B2:B4"/>
    <mergeCell ref="C2:C4"/>
    <mergeCell ref="D2:D4"/>
    <mergeCell ref="B5:B10"/>
    <mergeCell ref="F1:G1"/>
    <mergeCell ref="F2:F4"/>
    <mergeCell ref="T57:V57"/>
    <mergeCell ref="G2:G4"/>
    <mergeCell ref="E2:E4"/>
    <mergeCell ref="K11:K12"/>
    <mergeCell ref="I2:I4"/>
    <mergeCell ref="K2:K4"/>
    <mergeCell ref="L2:L4"/>
    <mergeCell ref="M2:M4"/>
    <mergeCell ref="I5:I52"/>
    <mergeCell ref="H2:H4"/>
    <mergeCell ref="J2:J4"/>
    <mergeCell ref="J5:J52"/>
    <mergeCell ref="J53:J5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BA122"/>
  <sheetViews>
    <sheetView zoomScaleNormal="100" workbookViewId="0">
      <selection activeCell="U9" sqref="U9"/>
    </sheetView>
  </sheetViews>
  <sheetFormatPr defaultColWidth="9.1796875" defaultRowHeight="10.5" x14ac:dyDescent="0.25"/>
  <cols>
    <col min="1" max="1" width="1.81640625" style="600" customWidth="1"/>
    <col min="2" max="2" width="10.54296875" style="600" customWidth="1"/>
    <col min="3" max="3" width="16.7265625" style="600" customWidth="1"/>
    <col min="4" max="4" width="10.453125" style="600" bestFit="1" customWidth="1"/>
    <col min="5" max="5" width="10.1796875" style="600" bestFit="1" customWidth="1"/>
    <col min="6" max="6" width="19.81640625" style="600" customWidth="1"/>
    <col min="7" max="8" width="16.26953125" style="600" customWidth="1"/>
    <col min="9" max="9" width="20.26953125" style="600" bestFit="1" customWidth="1"/>
    <col min="10" max="10" width="18.7265625" style="600" customWidth="1"/>
    <col min="11" max="11" width="10.26953125" style="600" bestFit="1" customWidth="1"/>
    <col min="12" max="12" width="13.54296875" style="600" bestFit="1" customWidth="1"/>
    <col min="13" max="15" width="11.1796875" style="600" customWidth="1"/>
    <col min="16" max="16" width="16.1796875" style="600" customWidth="1"/>
    <col min="17" max="17" width="11.7265625" style="600" customWidth="1"/>
    <col min="18" max="18" width="12.453125" style="600" customWidth="1"/>
    <col min="19" max="19" width="10.81640625" style="600" customWidth="1"/>
    <col min="20" max="20" width="11.7265625" style="600" customWidth="1"/>
    <col min="21" max="21" width="11.453125" style="600" customWidth="1"/>
    <col min="22" max="22" width="12.7265625" style="600" customWidth="1"/>
    <col min="23" max="16384" width="9.1796875" style="600"/>
  </cols>
  <sheetData>
    <row r="1" spans="1:53" s="1073" customFormat="1" ht="25.5" customHeight="1" thickBot="1" x14ac:dyDescent="0.4">
      <c r="A1" s="1069"/>
      <c r="B1" s="395" t="s">
        <v>352</v>
      </c>
      <c r="C1" s="1070"/>
      <c r="D1" s="1070"/>
      <c r="E1" s="1210"/>
      <c r="F1" s="1211"/>
      <c r="G1" s="1070"/>
      <c r="H1" s="1070"/>
      <c r="I1" s="1070"/>
      <c r="J1" s="1074"/>
      <c r="K1" s="1070"/>
      <c r="L1" s="1070"/>
      <c r="M1" s="1070"/>
      <c r="N1" s="1070"/>
      <c r="O1" s="1070"/>
      <c r="P1" s="1070"/>
      <c r="Q1" s="1070"/>
      <c r="R1" s="1070"/>
      <c r="S1" s="1070"/>
      <c r="T1" s="1070"/>
      <c r="U1" s="1070"/>
      <c r="V1" s="1070"/>
      <c r="W1" s="1071"/>
      <c r="X1" s="1072"/>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72"/>
      <c r="AY1" s="1072"/>
      <c r="AZ1" s="1072"/>
      <c r="BA1" s="1069"/>
    </row>
    <row r="2" spans="1:53" ht="26.15" customHeight="1" x14ac:dyDescent="0.25">
      <c r="A2" s="67"/>
      <c r="B2" s="1295" t="s">
        <v>508</v>
      </c>
      <c r="C2" s="1295" t="s">
        <v>0</v>
      </c>
      <c r="D2" s="1298" t="s">
        <v>230</v>
      </c>
      <c r="E2" s="1221" t="s">
        <v>353</v>
      </c>
      <c r="F2" s="1224" t="s">
        <v>554</v>
      </c>
      <c r="G2" s="1195" t="s">
        <v>135</v>
      </c>
      <c r="H2" s="1204" t="s">
        <v>717</v>
      </c>
      <c r="I2" s="1224" t="s">
        <v>555</v>
      </c>
      <c r="J2" s="1180" t="s">
        <v>55</v>
      </c>
      <c r="K2" s="1180" t="s">
        <v>42</v>
      </c>
      <c r="L2" s="1180" t="s">
        <v>56</v>
      </c>
      <c r="M2" s="1186" t="s">
        <v>447</v>
      </c>
      <c r="N2" s="1186" t="s">
        <v>448</v>
      </c>
      <c r="O2" s="1186" t="s">
        <v>449</v>
      </c>
      <c r="P2" s="1286" t="s">
        <v>475</v>
      </c>
      <c r="Q2" s="1301" t="s">
        <v>235</v>
      </c>
      <c r="R2" s="1180" t="s">
        <v>236</v>
      </c>
      <c r="S2" s="1180" t="s">
        <v>237</v>
      </c>
      <c r="T2" s="1180" t="s">
        <v>44</v>
      </c>
      <c r="U2" s="1177" t="s">
        <v>45</v>
      </c>
      <c r="V2" s="69"/>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67"/>
    </row>
    <row r="3" spans="1:53" ht="15" customHeight="1" x14ac:dyDescent="0.25">
      <c r="A3" s="67"/>
      <c r="B3" s="1296"/>
      <c r="C3" s="1296"/>
      <c r="D3" s="1299"/>
      <c r="E3" s="1222"/>
      <c r="F3" s="1225"/>
      <c r="G3" s="1196"/>
      <c r="H3" s="1205"/>
      <c r="I3" s="1225"/>
      <c r="J3" s="1181"/>
      <c r="K3" s="1181"/>
      <c r="L3" s="1181"/>
      <c r="M3" s="1187"/>
      <c r="N3" s="1187"/>
      <c r="O3" s="1187"/>
      <c r="P3" s="1287"/>
      <c r="Q3" s="1302"/>
      <c r="R3" s="1181"/>
      <c r="S3" s="1181"/>
      <c r="T3" s="1181"/>
      <c r="U3" s="1178"/>
      <c r="V3" s="69"/>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67"/>
    </row>
    <row r="4" spans="1:53" ht="25" customHeight="1" thickBot="1" x14ac:dyDescent="0.3">
      <c r="A4" s="67"/>
      <c r="B4" s="1297"/>
      <c r="C4" s="1297"/>
      <c r="D4" s="1300"/>
      <c r="E4" s="1223"/>
      <c r="F4" s="1226"/>
      <c r="G4" s="1197"/>
      <c r="H4" s="1206"/>
      <c r="I4" s="1226"/>
      <c r="J4" s="1182"/>
      <c r="K4" s="1182"/>
      <c r="L4" s="1182"/>
      <c r="M4" s="1188"/>
      <c r="N4" s="1188"/>
      <c r="O4" s="1188"/>
      <c r="P4" s="1288"/>
      <c r="Q4" s="1303"/>
      <c r="R4" s="1182"/>
      <c r="S4" s="1182"/>
      <c r="T4" s="1182"/>
      <c r="U4" s="1179"/>
      <c r="V4" s="69"/>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67"/>
    </row>
    <row r="5" spans="1:53" x14ac:dyDescent="0.25">
      <c r="A5" s="67"/>
      <c r="B5" s="1012" t="s">
        <v>556</v>
      </c>
      <c r="C5" s="1009" t="s">
        <v>551</v>
      </c>
      <c r="D5" s="831" t="s">
        <v>232</v>
      </c>
      <c r="E5" s="581"/>
      <c r="F5" s="770">
        <v>20</v>
      </c>
      <c r="G5" s="1183"/>
      <c r="H5" s="1207" t="s">
        <v>729</v>
      </c>
      <c r="I5" s="773">
        <f>ROUND(F5*(1-$G$5),3)</f>
        <v>20</v>
      </c>
      <c r="J5" s="507">
        <f>I5*E5</f>
        <v>0</v>
      </c>
      <c r="K5" s="507">
        <f t="shared" ref="K5" si="0">J5*12</f>
        <v>0</v>
      </c>
      <c r="L5" s="508">
        <f>K5*4</f>
        <v>0</v>
      </c>
      <c r="M5" s="513"/>
      <c r="N5" s="514"/>
      <c r="O5" s="514"/>
      <c r="P5" s="515"/>
      <c r="Q5" s="522">
        <f>E5</f>
        <v>0</v>
      </c>
      <c r="R5" s="523">
        <f>Q5*12</f>
        <v>0</v>
      </c>
      <c r="S5" s="523">
        <f>R5*4</f>
        <v>0</v>
      </c>
      <c r="T5" s="524">
        <f>P5*R5</f>
        <v>0</v>
      </c>
      <c r="U5" s="525">
        <f>T5*4</f>
        <v>0</v>
      </c>
      <c r="V5" s="69"/>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67"/>
    </row>
    <row r="6" spans="1:53" x14ac:dyDescent="0.25">
      <c r="A6" s="67"/>
      <c r="B6" s="1013" t="s">
        <v>557</v>
      </c>
      <c r="C6" s="1010" t="s">
        <v>552</v>
      </c>
      <c r="D6" s="832" t="s">
        <v>232</v>
      </c>
      <c r="E6" s="582"/>
      <c r="F6" s="771">
        <v>21</v>
      </c>
      <c r="G6" s="1184"/>
      <c r="H6" s="1208"/>
      <c r="I6" s="774">
        <f t="shared" ref="I6:I7" si="1">ROUND(F6*(1-$G$5),3)</f>
        <v>21</v>
      </c>
      <c r="J6" s="509">
        <f>I6*E6</f>
        <v>0</v>
      </c>
      <c r="K6" s="509">
        <f t="shared" ref="K6:K7" si="2">J6*12</f>
        <v>0</v>
      </c>
      <c r="L6" s="510">
        <f t="shared" ref="L6:L7" si="3">K6*4</f>
        <v>0</v>
      </c>
      <c r="M6" s="516"/>
      <c r="N6" s="517"/>
      <c r="O6" s="517"/>
      <c r="P6" s="518"/>
      <c r="Q6" s="526">
        <f>E6</f>
        <v>0</v>
      </c>
      <c r="R6" s="527">
        <f t="shared" ref="R6:R7" si="4">Q6*12</f>
        <v>0</v>
      </c>
      <c r="S6" s="527">
        <f t="shared" ref="S6:S7" si="5">R6*4</f>
        <v>0</v>
      </c>
      <c r="T6" s="528">
        <f t="shared" ref="T6:T7" si="6">P6*R6</f>
        <v>0</v>
      </c>
      <c r="U6" s="529">
        <f t="shared" ref="U6:U7" si="7">T6*4</f>
        <v>0</v>
      </c>
      <c r="V6" s="69"/>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67"/>
    </row>
    <row r="7" spans="1:53" ht="11" thickBot="1" x14ac:dyDescent="0.3">
      <c r="A7" s="67"/>
      <c r="B7" s="1014" t="s">
        <v>558</v>
      </c>
      <c r="C7" s="1011" t="s">
        <v>553</v>
      </c>
      <c r="D7" s="833" t="s">
        <v>232</v>
      </c>
      <c r="E7" s="583"/>
      <c r="F7" s="772">
        <v>23.2</v>
      </c>
      <c r="G7" s="1185"/>
      <c r="H7" s="1209"/>
      <c r="I7" s="775">
        <f t="shared" si="1"/>
        <v>23.2</v>
      </c>
      <c r="J7" s="511">
        <f>I7*E7</f>
        <v>0</v>
      </c>
      <c r="K7" s="511">
        <f t="shared" si="2"/>
        <v>0</v>
      </c>
      <c r="L7" s="512">
        <f t="shared" si="3"/>
        <v>0</v>
      </c>
      <c r="M7" s="519"/>
      <c r="N7" s="520"/>
      <c r="O7" s="520"/>
      <c r="P7" s="521"/>
      <c r="Q7" s="530">
        <f>E7</f>
        <v>0</v>
      </c>
      <c r="R7" s="531">
        <f t="shared" si="4"/>
        <v>0</v>
      </c>
      <c r="S7" s="531">
        <f t="shared" si="5"/>
        <v>0</v>
      </c>
      <c r="T7" s="532">
        <f t="shared" si="6"/>
        <v>0</v>
      </c>
      <c r="U7" s="533">
        <f t="shared" si="7"/>
        <v>0</v>
      </c>
      <c r="V7" s="69"/>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67"/>
    </row>
    <row r="8" spans="1:53" ht="30" customHeight="1" thickBot="1" x14ac:dyDescent="0.3">
      <c r="A8" s="67"/>
      <c r="B8" s="282"/>
      <c r="C8" s="282"/>
      <c r="D8" s="282"/>
      <c r="E8" s="282"/>
      <c r="F8" s="282"/>
      <c r="G8" s="282"/>
      <c r="H8" s="282"/>
      <c r="I8" s="69"/>
      <c r="J8" s="283">
        <f>SUM(J5:J7)</f>
        <v>0</v>
      </c>
      <c r="K8" s="283">
        <f>SUM(K5:K7)</f>
        <v>0</v>
      </c>
      <c r="L8" s="283">
        <f>SUM(L5:L7)</f>
        <v>0</v>
      </c>
      <c r="M8" s="285"/>
      <c r="N8" s="285"/>
      <c r="O8" s="285"/>
      <c r="P8" s="285"/>
      <c r="Q8" s="286">
        <f>SUM(Q5:Q7)</f>
        <v>0</v>
      </c>
      <c r="R8" s="287">
        <f>SUM(R5:R7)</f>
        <v>0</v>
      </c>
      <c r="S8" s="288">
        <f>SUM(S5:S7)</f>
        <v>0</v>
      </c>
      <c r="T8" s="289">
        <f>SUM(T5:T7)</f>
        <v>0</v>
      </c>
      <c r="U8" s="290">
        <f>SUM(U5:U7)</f>
        <v>0</v>
      </c>
      <c r="V8" s="69"/>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67"/>
    </row>
    <row r="9" spans="1:53" ht="25.5" customHeight="1" thickBot="1" x14ac:dyDescent="0.3">
      <c r="A9" s="67"/>
      <c r="B9" s="282"/>
      <c r="C9" s="282"/>
      <c r="D9" s="282"/>
      <c r="E9" s="282"/>
      <c r="F9" s="282"/>
      <c r="G9" s="282"/>
      <c r="H9" s="282"/>
      <c r="I9" s="69"/>
      <c r="J9" s="201"/>
      <c r="K9" s="201"/>
      <c r="L9" s="201"/>
      <c r="M9" s="70"/>
      <c r="N9" s="70"/>
      <c r="O9" s="70"/>
      <c r="P9" s="70"/>
      <c r="Q9" s="1171" t="s">
        <v>275</v>
      </c>
      <c r="R9" s="1172"/>
      <c r="S9" s="1172"/>
      <c r="T9" s="1173"/>
      <c r="U9" s="534">
        <f>IFERROR(U8/L8,0)</f>
        <v>0</v>
      </c>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67"/>
    </row>
    <row r="10" spans="1:53" ht="11" thickBot="1" x14ac:dyDescent="0.3">
      <c r="A10" s="67"/>
      <c r="B10" s="282"/>
      <c r="C10" s="282"/>
      <c r="D10" s="282"/>
      <c r="E10" s="282"/>
      <c r="F10" s="282"/>
      <c r="G10" s="282"/>
      <c r="H10" s="282"/>
      <c r="I10" s="282"/>
      <c r="J10" s="69"/>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67"/>
    </row>
    <row r="11" spans="1:53" ht="11" thickBot="1" x14ac:dyDescent="0.3">
      <c r="A11" s="67"/>
      <c r="B11" s="282"/>
      <c r="C11" s="282"/>
      <c r="D11" s="282"/>
      <c r="E11" s="282"/>
      <c r="F11" s="282"/>
      <c r="G11" s="282"/>
      <c r="H11" s="282"/>
      <c r="I11" s="282"/>
      <c r="J11" s="69"/>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67"/>
    </row>
    <row r="12" spans="1:53" ht="11" thickBot="1" x14ac:dyDescent="0.3">
      <c r="A12" s="67"/>
      <c r="B12" s="282"/>
      <c r="C12" s="282"/>
      <c r="D12" s="282"/>
      <c r="E12" s="282"/>
      <c r="F12" s="282"/>
      <c r="G12" s="282"/>
      <c r="H12" s="282"/>
      <c r="I12" s="282"/>
      <c r="J12" s="69"/>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67"/>
    </row>
    <row r="13" spans="1:53" ht="11" thickBot="1" x14ac:dyDescent="0.3">
      <c r="A13" s="67"/>
      <c r="B13" s="282"/>
      <c r="C13" s="282"/>
      <c r="D13" s="282"/>
      <c r="E13" s="282"/>
      <c r="F13" s="282"/>
      <c r="G13" s="282"/>
      <c r="H13" s="282"/>
      <c r="I13" s="282"/>
      <c r="J13" s="69"/>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67"/>
    </row>
    <row r="14" spans="1:53" ht="11" thickBot="1" x14ac:dyDescent="0.3">
      <c r="A14" s="67"/>
      <c r="B14" s="282"/>
      <c r="C14" s="282"/>
      <c r="D14" s="282"/>
      <c r="E14" s="282"/>
      <c r="F14" s="282"/>
      <c r="G14" s="282"/>
      <c r="H14" s="282"/>
      <c r="I14" s="282"/>
      <c r="J14" s="69"/>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67"/>
    </row>
    <row r="15" spans="1:53" ht="11" thickBot="1" x14ac:dyDescent="0.3">
      <c r="A15" s="67"/>
      <c r="B15" s="282"/>
      <c r="C15" s="282"/>
      <c r="D15" s="282"/>
      <c r="E15" s="282"/>
      <c r="F15" s="282"/>
      <c r="G15" s="282"/>
      <c r="H15" s="282"/>
      <c r="I15" s="282"/>
      <c r="J15" s="69"/>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67"/>
    </row>
    <row r="16" spans="1:53" ht="11" thickBot="1" x14ac:dyDescent="0.3">
      <c r="A16" s="67"/>
      <c r="B16" s="282"/>
      <c r="C16" s="282"/>
      <c r="D16" s="282"/>
      <c r="E16" s="282"/>
      <c r="F16" s="282"/>
      <c r="G16" s="282"/>
      <c r="H16" s="282"/>
      <c r="I16" s="282"/>
      <c r="J16" s="69"/>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67"/>
    </row>
    <row r="17" spans="1:53" ht="11" thickBot="1" x14ac:dyDescent="0.3">
      <c r="A17" s="67"/>
      <c r="B17" s="282"/>
      <c r="C17" s="282"/>
      <c r="D17" s="282"/>
      <c r="E17" s="282"/>
      <c r="F17" s="282"/>
      <c r="G17" s="282"/>
      <c r="H17" s="282"/>
      <c r="I17" s="282"/>
      <c r="J17" s="69"/>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67"/>
    </row>
    <row r="18" spans="1:53" ht="11" thickBot="1" x14ac:dyDescent="0.3">
      <c r="A18" s="67"/>
      <c r="B18" s="282"/>
      <c r="C18" s="282"/>
      <c r="D18" s="282"/>
      <c r="E18" s="282"/>
      <c r="F18" s="282"/>
      <c r="G18" s="282"/>
      <c r="H18" s="282"/>
      <c r="I18" s="282"/>
      <c r="J18" s="69"/>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67"/>
    </row>
    <row r="19" spans="1:53" ht="11" thickBot="1" x14ac:dyDescent="0.3">
      <c r="A19" s="67"/>
      <c r="B19" s="282"/>
      <c r="C19" s="282"/>
      <c r="D19" s="282"/>
      <c r="E19" s="282"/>
      <c r="F19" s="282"/>
      <c r="G19" s="282"/>
      <c r="H19" s="282"/>
      <c r="I19" s="282"/>
      <c r="J19" s="69"/>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67"/>
    </row>
    <row r="20" spans="1:53" ht="11" thickBot="1" x14ac:dyDescent="0.3">
      <c r="A20" s="67"/>
      <c r="B20" s="282"/>
      <c r="C20" s="282"/>
      <c r="D20" s="282"/>
      <c r="E20" s="282"/>
      <c r="F20" s="282"/>
      <c r="G20" s="282"/>
      <c r="H20" s="282"/>
      <c r="I20" s="282"/>
      <c r="J20" s="69"/>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67"/>
    </row>
    <row r="21" spans="1:53" ht="11" thickBot="1" x14ac:dyDescent="0.3">
      <c r="A21" s="67"/>
      <c r="B21" s="282"/>
      <c r="C21" s="282"/>
      <c r="D21" s="282"/>
      <c r="E21" s="282"/>
      <c r="F21" s="282"/>
      <c r="G21" s="282"/>
      <c r="H21" s="282"/>
      <c r="I21" s="282"/>
      <c r="J21" s="69"/>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67"/>
    </row>
    <row r="22" spans="1:53" ht="11" thickBot="1" x14ac:dyDescent="0.3">
      <c r="A22" s="67"/>
      <c r="B22" s="282"/>
      <c r="C22" s="282"/>
      <c r="D22" s="282"/>
      <c r="E22" s="282"/>
      <c r="F22" s="282"/>
      <c r="G22" s="282"/>
      <c r="H22" s="282"/>
      <c r="I22" s="282"/>
      <c r="J22" s="69"/>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67"/>
    </row>
    <row r="23" spans="1:53" ht="11" thickBot="1" x14ac:dyDescent="0.3">
      <c r="A23" s="67"/>
      <c r="B23" s="282"/>
      <c r="C23" s="282"/>
      <c r="D23" s="282"/>
      <c r="E23" s="282"/>
      <c r="F23" s="282"/>
      <c r="G23" s="282"/>
      <c r="H23" s="282"/>
      <c r="I23" s="282"/>
      <c r="J23" s="69"/>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67"/>
    </row>
    <row r="24" spans="1:53" ht="11" thickBot="1" x14ac:dyDescent="0.3">
      <c r="A24" s="67"/>
      <c r="B24" s="282"/>
      <c r="C24" s="282"/>
      <c r="D24" s="282"/>
      <c r="E24" s="282"/>
      <c r="F24" s="282"/>
      <c r="G24" s="282"/>
      <c r="H24" s="282"/>
      <c r="I24" s="282"/>
      <c r="J24" s="69"/>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67"/>
    </row>
    <row r="25" spans="1:53" ht="11" thickBot="1" x14ac:dyDescent="0.3">
      <c r="A25" s="67"/>
      <c r="B25" s="282"/>
      <c r="C25" s="282"/>
      <c r="D25" s="282"/>
      <c r="E25" s="282"/>
      <c r="F25" s="282"/>
      <c r="G25" s="282"/>
      <c r="H25" s="282"/>
      <c r="I25" s="282"/>
      <c r="J25" s="69"/>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67"/>
    </row>
    <row r="26" spans="1:53" ht="11" thickBot="1" x14ac:dyDescent="0.3">
      <c r="A26" s="67"/>
      <c r="B26" s="282"/>
      <c r="C26" s="282"/>
      <c r="D26" s="282"/>
      <c r="E26" s="282"/>
      <c r="F26" s="282"/>
      <c r="G26" s="282"/>
      <c r="H26" s="282"/>
      <c r="I26" s="282"/>
      <c r="J26" s="69"/>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67"/>
    </row>
    <row r="27" spans="1:53" ht="11" thickBot="1" x14ac:dyDescent="0.3">
      <c r="A27" s="67"/>
      <c r="B27" s="282"/>
      <c r="C27" s="282"/>
      <c r="D27" s="282"/>
      <c r="E27" s="282"/>
      <c r="F27" s="282"/>
      <c r="G27" s="282"/>
      <c r="H27" s="282"/>
      <c r="I27" s="282"/>
      <c r="J27" s="69"/>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67"/>
    </row>
    <row r="28" spans="1:53" ht="11" thickBot="1" x14ac:dyDescent="0.3">
      <c r="A28" s="67"/>
      <c r="B28" s="282"/>
      <c r="C28" s="282"/>
      <c r="D28" s="282"/>
      <c r="E28" s="282"/>
      <c r="F28" s="282"/>
      <c r="G28" s="282"/>
      <c r="H28" s="282"/>
      <c r="I28" s="282"/>
      <c r="J28" s="69"/>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67"/>
    </row>
    <row r="29" spans="1:53" ht="11" thickBot="1" x14ac:dyDescent="0.3">
      <c r="A29" s="67"/>
      <c r="B29" s="282"/>
      <c r="C29" s="282"/>
      <c r="D29" s="282"/>
      <c r="E29" s="282"/>
      <c r="F29" s="282"/>
      <c r="G29" s="282"/>
      <c r="H29" s="282"/>
      <c r="I29" s="282"/>
      <c r="J29" s="69"/>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67"/>
    </row>
    <row r="30" spans="1:53" ht="11" thickBot="1" x14ac:dyDescent="0.3">
      <c r="A30" s="67"/>
      <c r="B30" s="282"/>
      <c r="C30" s="282"/>
      <c r="D30" s="282"/>
      <c r="E30" s="282"/>
      <c r="F30" s="282"/>
      <c r="G30" s="282"/>
      <c r="H30" s="282"/>
      <c r="I30" s="282"/>
      <c r="J30" s="69"/>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67"/>
    </row>
    <row r="31" spans="1:53" ht="11" thickBot="1" x14ac:dyDescent="0.3">
      <c r="A31" s="67"/>
      <c r="B31" s="282"/>
      <c r="C31" s="282"/>
      <c r="D31" s="282"/>
      <c r="E31" s="282"/>
      <c r="F31" s="282"/>
      <c r="G31" s="282"/>
      <c r="H31" s="282"/>
      <c r="I31" s="282"/>
      <c r="J31" s="69"/>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67"/>
    </row>
    <row r="32" spans="1:53" ht="11" thickBot="1" x14ac:dyDescent="0.3">
      <c r="A32" s="67"/>
      <c r="B32" s="282"/>
      <c r="C32" s="282"/>
      <c r="D32" s="282"/>
      <c r="E32" s="282"/>
      <c r="F32" s="282"/>
      <c r="G32" s="282"/>
      <c r="H32" s="282"/>
      <c r="I32" s="282"/>
      <c r="J32" s="69"/>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67"/>
    </row>
    <row r="33" spans="1:53" ht="11" thickBot="1" x14ac:dyDescent="0.3">
      <c r="A33" s="67"/>
      <c r="B33" s="282"/>
      <c r="C33" s="282"/>
      <c r="D33" s="282"/>
      <c r="E33" s="282"/>
      <c r="F33" s="282"/>
      <c r="G33" s="282"/>
      <c r="H33" s="282"/>
      <c r="I33" s="282"/>
      <c r="J33" s="69"/>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67"/>
    </row>
    <row r="34" spans="1:53" ht="11" thickBot="1" x14ac:dyDescent="0.3">
      <c r="A34" s="67"/>
      <c r="B34" s="282"/>
      <c r="C34" s="282"/>
      <c r="D34" s="282"/>
      <c r="E34" s="282"/>
      <c r="F34" s="282"/>
      <c r="G34" s="282"/>
      <c r="H34" s="282"/>
      <c r="I34" s="28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67"/>
    </row>
    <row r="35" spans="1:53" ht="11" thickBot="1" x14ac:dyDescent="0.3">
      <c r="A35" s="67"/>
      <c r="B35" s="282"/>
      <c r="C35" s="282"/>
      <c r="D35" s="282"/>
      <c r="E35" s="282"/>
      <c r="F35" s="282"/>
      <c r="G35" s="282"/>
      <c r="H35" s="282"/>
      <c r="I35" s="282"/>
      <c r="J35" s="69"/>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67"/>
    </row>
    <row r="36" spans="1:53" ht="11" thickBot="1" x14ac:dyDescent="0.3">
      <c r="A36" s="67"/>
      <c r="B36" s="282"/>
      <c r="C36" s="282"/>
      <c r="D36" s="282"/>
      <c r="E36" s="282"/>
      <c r="F36" s="282"/>
      <c r="G36" s="282"/>
      <c r="H36" s="282"/>
      <c r="I36" s="282"/>
      <c r="J36" s="69"/>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67"/>
    </row>
    <row r="37" spans="1:53" ht="11" thickBot="1" x14ac:dyDescent="0.3">
      <c r="A37" s="67"/>
      <c r="B37" s="282"/>
      <c r="C37" s="282"/>
      <c r="D37" s="282"/>
      <c r="E37" s="282"/>
      <c r="F37" s="282"/>
      <c r="G37" s="282"/>
      <c r="H37" s="282"/>
      <c r="I37" s="282"/>
      <c r="J37" s="69"/>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67"/>
    </row>
    <row r="38" spans="1:53" ht="11" thickBot="1" x14ac:dyDescent="0.3">
      <c r="A38" s="67"/>
      <c r="B38" s="282"/>
      <c r="C38" s="282"/>
      <c r="D38" s="282"/>
      <c r="E38" s="282"/>
      <c r="F38" s="282"/>
      <c r="G38" s="282"/>
      <c r="H38" s="282"/>
      <c r="I38" s="282"/>
      <c r="J38" s="69"/>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67"/>
    </row>
    <row r="39" spans="1:53" ht="11" thickBot="1" x14ac:dyDescent="0.3">
      <c r="A39" s="67"/>
      <c r="B39" s="282"/>
      <c r="C39" s="282"/>
      <c r="D39" s="282"/>
      <c r="E39" s="282"/>
      <c r="F39" s="282"/>
      <c r="G39" s="282"/>
      <c r="H39" s="282"/>
      <c r="I39" s="282"/>
      <c r="J39" s="69"/>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67"/>
    </row>
    <row r="40" spans="1:53" ht="11" thickBot="1" x14ac:dyDescent="0.3">
      <c r="A40" s="67"/>
      <c r="B40" s="282"/>
      <c r="C40" s="282"/>
      <c r="D40" s="282"/>
      <c r="E40" s="282"/>
      <c r="F40" s="282"/>
      <c r="G40" s="282"/>
      <c r="H40" s="282"/>
      <c r="I40" s="282"/>
      <c r="J40" s="69"/>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67"/>
    </row>
    <row r="41" spans="1:53" ht="11" thickBot="1" x14ac:dyDescent="0.3">
      <c r="A41" s="67"/>
      <c r="B41" s="282"/>
      <c r="C41" s="282"/>
      <c r="D41" s="282"/>
      <c r="E41" s="282"/>
      <c r="F41" s="282"/>
      <c r="G41" s="282"/>
      <c r="H41" s="282"/>
      <c r="I41" s="282"/>
      <c r="J41" s="69"/>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67"/>
    </row>
    <row r="42" spans="1:53" ht="11" thickBot="1" x14ac:dyDescent="0.3">
      <c r="A42" s="67"/>
      <c r="B42" s="282"/>
      <c r="C42" s="282"/>
      <c r="D42" s="282"/>
      <c r="E42" s="282"/>
      <c r="F42" s="282"/>
      <c r="G42" s="282"/>
      <c r="H42" s="282"/>
      <c r="I42" s="282"/>
      <c r="J42" s="69"/>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67"/>
    </row>
    <row r="43" spans="1:53" ht="11" thickBot="1" x14ac:dyDescent="0.3">
      <c r="A43" s="67"/>
      <c r="B43" s="282"/>
      <c r="C43" s="282"/>
      <c r="D43" s="282"/>
      <c r="E43" s="282"/>
      <c r="F43" s="282"/>
      <c r="G43" s="282"/>
      <c r="H43" s="282"/>
      <c r="I43" s="282"/>
      <c r="J43" s="69"/>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67"/>
    </row>
    <row r="44" spans="1:53" ht="11" thickBot="1" x14ac:dyDescent="0.3">
      <c r="A44" s="67"/>
      <c r="B44" s="282"/>
      <c r="C44" s="282"/>
      <c r="D44" s="282"/>
      <c r="E44" s="282"/>
      <c r="F44" s="282"/>
      <c r="G44" s="282"/>
      <c r="H44" s="282"/>
      <c r="I44" s="282"/>
      <c r="J44" s="69"/>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67"/>
    </row>
    <row r="45" spans="1:53" ht="11" thickBot="1" x14ac:dyDescent="0.3">
      <c r="A45" s="67"/>
      <c r="B45" s="282"/>
      <c r="C45" s="282"/>
      <c r="D45" s="282"/>
      <c r="E45" s="282"/>
      <c r="F45" s="282"/>
      <c r="G45" s="282"/>
      <c r="H45" s="282"/>
      <c r="I45" s="282"/>
      <c r="J45" s="69"/>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67"/>
    </row>
    <row r="46" spans="1:53" ht="11" thickBot="1" x14ac:dyDescent="0.3">
      <c r="A46" s="67"/>
      <c r="B46" s="282"/>
      <c r="C46" s="282"/>
      <c r="D46" s="282"/>
      <c r="E46" s="282"/>
      <c r="F46" s="282"/>
      <c r="G46" s="282"/>
      <c r="H46" s="282"/>
      <c r="I46" s="282"/>
      <c r="J46" s="69"/>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67"/>
    </row>
    <row r="47" spans="1:53" ht="11" thickBot="1" x14ac:dyDescent="0.3">
      <c r="A47" s="67"/>
      <c r="B47" s="282"/>
      <c r="C47" s="282"/>
      <c r="D47" s="282"/>
      <c r="E47" s="282"/>
      <c r="F47" s="282"/>
      <c r="G47" s="282"/>
      <c r="H47" s="282"/>
      <c r="I47" s="282"/>
      <c r="J47" s="69"/>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67"/>
    </row>
    <row r="48" spans="1:53" ht="11" thickBot="1" x14ac:dyDescent="0.3">
      <c r="A48" s="67"/>
      <c r="B48" s="282"/>
      <c r="C48" s="282"/>
      <c r="D48" s="282"/>
      <c r="E48" s="282"/>
      <c r="F48" s="282"/>
      <c r="G48" s="282"/>
      <c r="H48" s="282"/>
      <c r="I48" s="282"/>
      <c r="J48" s="69"/>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67"/>
    </row>
    <row r="49" spans="1:53" ht="11" thickBot="1" x14ac:dyDescent="0.3">
      <c r="A49" s="67"/>
      <c r="B49" s="282"/>
      <c r="C49" s="282"/>
      <c r="D49" s="282"/>
      <c r="E49" s="282"/>
      <c r="F49" s="282"/>
      <c r="G49" s="282"/>
      <c r="H49" s="282"/>
      <c r="I49" s="282"/>
      <c r="J49" s="69"/>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67"/>
    </row>
    <row r="50" spans="1:53" ht="11" thickBot="1" x14ac:dyDescent="0.3">
      <c r="A50" s="67"/>
      <c r="B50" s="282"/>
      <c r="C50" s="282"/>
      <c r="D50" s="282"/>
      <c r="E50" s="282"/>
      <c r="F50" s="282"/>
      <c r="G50" s="282"/>
      <c r="H50" s="282"/>
      <c r="I50" s="282"/>
      <c r="J50" s="69"/>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67"/>
    </row>
    <row r="51" spans="1:53" ht="11" thickBot="1" x14ac:dyDescent="0.3">
      <c r="A51" s="67"/>
      <c r="B51" s="282"/>
      <c r="C51" s="282"/>
      <c r="D51" s="282"/>
      <c r="E51" s="282"/>
      <c r="F51" s="282"/>
      <c r="G51" s="282"/>
      <c r="H51" s="282"/>
      <c r="I51" s="282"/>
      <c r="J51" s="69"/>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67"/>
    </row>
    <row r="52" spans="1:53" ht="11" thickBot="1" x14ac:dyDescent="0.3">
      <c r="A52" s="67"/>
      <c r="B52" s="282"/>
      <c r="C52" s="282"/>
      <c r="D52" s="282"/>
      <c r="E52" s="282"/>
      <c r="F52" s="282"/>
      <c r="G52" s="282"/>
      <c r="H52" s="282"/>
      <c r="I52" s="282"/>
      <c r="J52" s="69"/>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67"/>
    </row>
    <row r="53" spans="1:53" ht="11" thickBot="1" x14ac:dyDescent="0.3">
      <c r="A53" s="67"/>
      <c r="B53" s="282"/>
      <c r="C53" s="282"/>
      <c r="D53" s="282"/>
      <c r="E53" s="282"/>
      <c r="F53" s="282"/>
      <c r="G53" s="282"/>
      <c r="H53" s="282"/>
      <c r="I53" s="282"/>
      <c r="J53" s="69"/>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67"/>
    </row>
    <row r="54" spans="1:53" ht="11" thickBot="1" x14ac:dyDescent="0.3">
      <c r="A54" s="67"/>
      <c r="B54" s="282"/>
      <c r="C54" s="282"/>
      <c r="D54" s="282"/>
      <c r="E54" s="282"/>
      <c r="F54" s="282"/>
      <c r="G54" s="282"/>
      <c r="H54" s="282"/>
      <c r="I54" s="282"/>
      <c r="J54" s="69"/>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67"/>
    </row>
    <row r="55" spans="1:53" ht="11" thickBot="1" x14ac:dyDescent="0.3">
      <c r="A55" s="67"/>
      <c r="B55" s="282"/>
      <c r="C55" s="282"/>
      <c r="D55" s="282"/>
      <c r="E55" s="282"/>
      <c r="F55" s="282"/>
      <c r="G55" s="282"/>
      <c r="H55" s="282"/>
      <c r="I55" s="282"/>
      <c r="J55" s="69"/>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67"/>
    </row>
    <row r="56" spans="1:53" ht="11" thickBot="1" x14ac:dyDescent="0.3">
      <c r="A56" s="67"/>
      <c r="B56" s="282"/>
      <c r="C56" s="282"/>
      <c r="D56" s="282"/>
      <c r="E56" s="282"/>
      <c r="F56" s="282"/>
      <c r="G56" s="282"/>
      <c r="H56" s="282"/>
      <c r="I56" s="282"/>
      <c r="J56" s="69"/>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67"/>
    </row>
    <row r="57" spans="1:53" ht="11" thickBot="1" x14ac:dyDescent="0.3">
      <c r="A57" s="67"/>
      <c r="B57" s="282"/>
      <c r="C57" s="282"/>
      <c r="D57" s="282"/>
      <c r="E57" s="282"/>
      <c r="F57" s="282"/>
      <c r="G57" s="282"/>
      <c r="H57" s="282"/>
      <c r="I57" s="28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67"/>
    </row>
    <row r="58" spans="1:53" ht="11" thickBot="1" x14ac:dyDescent="0.3">
      <c r="A58" s="67"/>
      <c r="B58" s="282"/>
      <c r="C58" s="282"/>
      <c r="D58" s="282"/>
      <c r="E58" s="282"/>
      <c r="F58" s="282"/>
      <c r="G58" s="282"/>
      <c r="H58" s="282"/>
      <c r="I58" s="282"/>
      <c r="J58" s="69"/>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67"/>
    </row>
    <row r="59" spans="1:53" ht="11" thickBot="1" x14ac:dyDescent="0.3">
      <c r="A59" s="67"/>
      <c r="B59" s="282"/>
      <c r="C59" s="282"/>
      <c r="D59" s="282"/>
      <c r="E59" s="282"/>
      <c r="F59" s="282"/>
      <c r="G59" s="282"/>
      <c r="H59" s="282"/>
      <c r="I59" s="282"/>
      <c r="J59" s="69"/>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67"/>
    </row>
    <row r="60" spans="1:53" ht="11" thickBot="1" x14ac:dyDescent="0.3">
      <c r="A60" s="67"/>
      <c r="B60" s="282"/>
      <c r="C60" s="282"/>
      <c r="D60" s="282"/>
      <c r="E60" s="282"/>
      <c r="F60" s="282"/>
      <c r="G60" s="282"/>
      <c r="H60" s="282"/>
      <c r="I60" s="282"/>
      <c r="J60" s="69"/>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67"/>
    </row>
    <row r="61" spans="1:53" ht="11" thickBot="1" x14ac:dyDescent="0.3">
      <c r="A61" s="67"/>
      <c r="B61" s="282"/>
      <c r="C61" s="282"/>
      <c r="D61" s="282"/>
      <c r="E61" s="282"/>
      <c r="F61" s="282"/>
      <c r="G61" s="282"/>
      <c r="H61" s="282"/>
      <c r="I61" s="282"/>
      <c r="J61" s="69"/>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67"/>
    </row>
    <row r="62" spans="1:53" ht="11" thickBot="1" x14ac:dyDescent="0.3">
      <c r="A62" s="67"/>
      <c r="B62" s="282"/>
      <c r="C62" s="282"/>
      <c r="D62" s="282"/>
      <c r="E62" s="282"/>
      <c r="F62" s="282"/>
      <c r="G62" s="282"/>
      <c r="H62" s="282"/>
      <c r="I62" s="282"/>
      <c r="J62" s="69"/>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67"/>
    </row>
    <row r="63" spans="1:53" ht="11" thickBot="1" x14ac:dyDescent="0.3">
      <c r="A63" s="67"/>
      <c r="B63" s="282"/>
      <c r="C63" s="282"/>
      <c r="D63" s="282"/>
      <c r="E63" s="282"/>
      <c r="F63" s="282"/>
      <c r="G63" s="282"/>
      <c r="H63" s="282"/>
      <c r="I63" s="282"/>
      <c r="J63" s="69"/>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67"/>
    </row>
    <row r="64" spans="1:53" ht="11" thickBot="1" x14ac:dyDescent="0.3">
      <c r="A64" s="67"/>
      <c r="B64" s="282"/>
      <c r="C64" s="282"/>
      <c r="D64" s="282"/>
      <c r="E64" s="282"/>
      <c r="F64" s="282"/>
      <c r="G64" s="282"/>
      <c r="H64" s="282"/>
      <c r="I64" s="282"/>
      <c r="J64" s="69"/>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67"/>
    </row>
    <row r="65" spans="1:53" ht="11" thickBot="1" x14ac:dyDescent="0.3">
      <c r="A65" s="67"/>
      <c r="B65" s="282"/>
      <c r="C65" s="282"/>
      <c r="D65" s="282"/>
      <c r="E65" s="282"/>
      <c r="F65" s="282"/>
      <c r="G65" s="282"/>
      <c r="H65" s="282"/>
      <c r="I65" s="282"/>
      <c r="J65" s="69"/>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67"/>
    </row>
    <row r="66" spans="1:53" ht="11" thickBot="1" x14ac:dyDescent="0.3">
      <c r="A66" s="67"/>
      <c r="B66" s="282"/>
      <c r="C66" s="282"/>
      <c r="D66" s="282"/>
      <c r="E66" s="282"/>
      <c r="F66" s="282"/>
      <c r="G66" s="282"/>
      <c r="H66" s="282"/>
      <c r="I66" s="282"/>
      <c r="J66" s="69"/>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67"/>
    </row>
    <row r="67" spans="1:53" ht="11" thickBot="1" x14ac:dyDescent="0.3">
      <c r="A67" s="67"/>
      <c r="B67" s="282"/>
      <c r="C67" s="282"/>
      <c r="D67" s="282"/>
      <c r="E67" s="282"/>
      <c r="F67" s="282"/>
      <c r="G67" s="282"/>
      <c r="H67" s="282"/>
      <c r="I67" s="282"/>
      <c r="J67" s="69"/>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67"/>
    </row>
    <row r="68" spans="1:53" ht="11" thickBot="1" x14ac:dyDescent="0.3">
      <c r="A68" s="67"/>
      <c r="B68" s="282"/>
      <c r="C68" s="282"/>
      <c r="D68" s="282"/>
      <c r="E68" s="282"/>
      <c r="F68" s="282"/>
      <c r="G68" s="282"/>
      <c r="H68" s="282"/>
      <c r="I68" s="282"/>
      <c r="J68" s="69"/>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67"/>
    </row>
    <row r="69" spans="1:53" ht="11" thickBot="1" x14ac:dyDescent="0.3">
      <c r="A69" s="67"/>
      <c r="B69" s="282"/>
      <c r="C69" s="282"/>
      <c r="D69" s="282"/>
      <c r="E69" s="282"/>
      <c r="F69" s="282"/>
      <c r="G69" s="282"/>
      <c r="H69" s="282"/>
      <c r="I69" s="282"/>
      <c r="J69" s="69"/>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67"/>
    </row>
    <row r="70" spans="1:53" ht="11" thickBot="1" x14ac:dyDescent="0.3">
      <c r="A70" s="67"/>
      <c r="B70" s="282"/>
      <c r="C70" s="282"/>
      <c r="D70" s="282"/>
      <c r="E70" s="282"/>
      <c r="F70" s="282"/>
      <c r="G70" s="282"/>
      <c r="H70" s="282"/>
      <c r="I70" s="282"/>
      <c r="J70" s="69"/>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67"/>
    </row>
    <row r="71" spans="1:53" ht="11" thickBot="1" x14ac:dyDescent="0.3">
      <c r="A71" s="67"/>
      <c r="B71" s="282"/>
      <c r="C71" s="282"/>
      <c r="D71" s="282"/>
      <c r="E71" s="282"/>
      <c r="F71" s="282"/>
      <c r="G71" s="282"/>
      <c r="H71" s="282"/>
      <c r="I71" s="282"/>
      <c r="J71" s="69"/>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67"/>
    </row>
    <row r="72" spans="1:53" ht="11" thickBot="1" x14ac:dyDescent="0.3">
      <c r="A72" s="67"/>
      <c r="B72" s="282"/>
      <c r="C72" s="282"/>
      <c r="D72" s="282"/>
      <c r="E72" s="282"/>
      <c r="F72" s="282"/>
      <c r="G72" s="282"/>
      <c r="H72" s="282"/>
      <c r="I72" s="282"/>
      <c r="J72" s="69"/>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67"/>
    </row>
    <row r="73" spans="1:53" ht="11" thickBot="1" x14ac:dyDescent="0.3">
      <c r="A73" s="67"/>
      <c r="B73" s="282"/>
      <c r="C73" s="282"/>
      <c r="D73" s="282"/>
      <c r="E73" s="282"/>
      <c r="F73" s="282"/>
      <c r="G73" s="282"/>
      <c r="H73" s="282"/>
      <c r="I73" s="282"/>
      <c r="J73" s="69"/>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67"/>
    </row>
    <row r="74" spans="1:53" ht="11" thickBot="1" x14ac:dyDescent="0.3">
      <c r="A74" s="67"/>
      <c r="B74" s="282"/>
      <c r="C74" s="282"/>
      <c r="D74" s="282"/>
      <c r="E74" s="282"/>
      <c r="F74" s="282"/>
      <c r="G74" s="282"/>
      <c r="H74" s="282"/>
      <c r="I74" s="282"/>
      <c r="J74" s="69"/>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67"/>
    </row>
    <row r="75" spans="1:53" ht="11" thickBot="1" x14ac:dyDescent="0.3">
      <c r="A75" s="67"/>
      <c r="B75" s="282"/>
      <c r="C75" s="282"/>
      <c r="D75" s="282"/>
      <c r="E75" s="282"/>
      <c r="F75" s="282"/>
      <c r="G75" s="282"/>
      <c r="H75" s="282"/>
      <c r="I75" s="282"/>
      <c r="J75" s="69"/>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67"/>
    </row>
    <row r="76" spans="1:53" ht="11" thickBot="1" x14ac:dyDescent="0.3">
      <c r="A76" s="67"/>
      <c r="B76" s="282"/>
      <c r="C76" s="282"/>
      <c r="D76" s="282"/>
      <c r="E76" s="282"/>
      <c r="F76" s="282"/>
      <c r="G76" s="282"/>
      <c r="H76" s="282"/>
      <c r="I76" s="282"/>
      <c r="J76" s="69"/>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67"/>
    </row>
    <row r="77" spans="1:53" ht="11" thickBot="1" x14ac:dyDescent="0.3">
      <c r="A77" s="67"/>
      <c r="B77" s="282"/>
      <c r="C77" s="282"/>
      <c r="D77" s="282"/>
      <c r="E77" s="282"/>
      <c r="F77" s="282"/>
      <c r="G77" s="282"/>
      <c r="H77" s="282"/>
      <c r="I77" s="282"/>
      <c r="J77" s="69"/>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67"/>
    </row>
    <row r="78" spans="1:53" ht="11" thickBot="1" x14ac:dyDescent="0.3">
      <c r="A78" s="67"/>
      <c r="B78" s="282"/>
      <c r="C78" s="282"/>
      <c r="D78" s="282"/>
      <c r="E78" s="282"/>
      <c r="F78" s="282"/>
      <c r="G78" s="282"/>
      <c r="H78" s="282"/>
      <c r="I78" s="282"/>
      <c r="J78" s="69"/>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67"/>
    </row>
    <row r="79" spans="1:53" ht="11" thickBot="1" x14ac:dyDescent="0.3">
      <c r="A79" s="67"/>
      <c r="B79" s="282"/>
      <c r="C79" s="282"/>
      <c r="D79" s="282"/>
      <c r="E79" s="282"/>
      <c r="F79" s="282"/>
      <c r="G79" s="282"/>
      <c r="H79" s="282"/>
      <c r="I79" s="282"/>
      <c r="J79" s="69"/>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67"/>
    </row>
    <row r="80" spans="1:53" ht="11" thickBot="1" x14ac:dyDescent="0.3">
      <c r="A80" s="67"/>
      <c r="B80" s="282"/>
      <c r="C80" s="282"/>
      <c r="D80" s="282"/>
      <c r="E80" s="282"/>
      <c r="F80" s="282"/>
      <c r="G80" s="282"/>
      <c r="H80" s="282"/>
      <c r="I80" s="282"/>
      <c r="J80" s="69"/>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67"/>
    </row>
    <row r="81" spans="1:53" ht="11" thickBot="1" x14ac:dyDescent="0.3">
      <c r="A81" s="67"/>
      <c r="B81" s="282"/>
      <c r="C81" s="282"/>
      <c r="D81" s="282"/>
      <c r="E81" s="282"/>
      <c r="F81" s="282"/>
      <c r="G81" s="282"/>
      <c r="H81" s="282"/>
      <c r="I81" s="282"/>
      <c r="J81" s="69"/>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67"/>
    </row>
    <row r="82" spans="1:53" ht="11" thickBot="1" x14ac:dyDescent="0.3">
      <c r="A82" s="67"/>
      <c r="B82" s="282"/>
      <c r="C82" s="282"/>
      <c r="D82" s="282"/>
      <c r="E82" s="282"/>
      <c r="F82" s="282"/>
      <c r="G82" s="282"/>
      <c r="H82" s="282"/>
      <c r="I82" s="28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67"/>
    </row>
    <row r="83" spans="1:53" ht="11" thickBot="1" x14ac:dyDescent="0.3">
      <c r="A83" s="67"/>
      <c r="B83" s="282"/>
      <c r="C83" s="282"/>
      <c r="D83" s="282"/>
      <c r="E83" s="282"/>
      <c r="F83" s="282"/>
      <c r="G83" s="282"/>
      <c r="H83" s="282"/>
      <c r="I83" s="282"/>
      <c r="J83" s="69"/>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67"/>
    </row>
    <row r="84" spans="1:53" ht="11" thickBot="1" x14ac:dyDescent="0.3">
      <c r="A84" s="67"/>
      <c r="B84" s="282"/>
      <c r="C84" s="282"/>
      <c r="D84" s="282"/>
      <c r="E84" s="282"/>
      <c r="F84" s="282"/>
      <c r="G84" s="282"/>
      <c r="H84" s="282"/>
      <c r="I84" s="282"/>
      <c r="J84" s="69"/>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67"/>
    </row>
    <row r="85" spans="1:53" ht="11" thickBot="1" x14ac:dyDescent="0.3">
      <c r="A85" s="67"/>
      <c r="B85" s="282"/>
      <c r="C85" s="282"/>
      <c r="D85" s="282"/>
      <c r="E85" s="282"/>
      <c r="F85" s="282"/>
      <c r="G85" s="282"/>
      <c r="H85" s="282"/>
      <c r="I85" s="282"/>
      <c r="J85" s="69"/>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67"/>
    </row>
    <row r="86" spans="1:53" ht="11" thickBot="1" x14ac:dyDescent="0.3">
      <c r="A86" s="67"/>
      <c r="B86" s="282"/>
      <c r="C86" s="282"/>
      <c r="D86" s="282"/>
      <c r="E86" s="282"/>
      <c r="F86" s="282"/>
      <c r="G86" s="282"/>
      <c r="H86" s="282"/>
      <c r="I86" s="282"/>
      <c r="J86" s="69"/>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67"/>
    </row>
    <row r="87" spans="1:53" ht="11" thickBot="1" x14ac:dyDescent="0.3">
      <c r="A87" s="67"/>
      <c r="B87" s="282"/>
      <c r="C87" s="282"/>
      <c r="D87" s="282"/>
      <c r="E87" s="282"/>
      <c r="F87" s="282"/>
      <c r="G87" s="282"/>
      <c r="H87" s="282"/>
      <c r="I87" s="282"/>
      <c r="J87" s="69"/>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67"/>
    </row>
    <row r="88" spans="1:53" ht="11" thickBot="1" x14ac:dyDescent="0.3">
      <c r="A88" s="67"/>
      <c r="B88" s="282"/>
      <c r="C88" s="282"/>
      <c r="D88" s="282"/>
      <c r="E88" s="282"/>
      <c r="F88" s="282"/>
      <c r="G88" s="282"/>
      <c r="H88" s="282"/>
      <c r="I88" s="282"/>
      <c r="J88" s="69"/>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67"/>
    </row>
    <row r="89" spans="1:53" ht="11" thickBot="1" x14ac:dyDescent="0.3">
      <c r="A89" s="67"/>
      <c r="B89" s="282"/>
      <c r="C89" s="282"/>
      <c r="D89" s="282"/>
      <c r="E89" s="282"/>
      <c r="F89" s="282"/>
      <c r="G89" s="282"/>
      <c r="H89" s="282"/>
      <c r="I89" s="282"/>
      <c r="J89" s="69"/>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67"/>
    </row>
    <row r="90" spans="1:53" ht="11" thickBot="1" x14ac:dyDescent="0.3">
      <c r="A90" s="67"/>
      <c r="B90" s="282"/>
      <c r="C90" s="282"/>
      <c r="D90" s="282"/>
      <c r="E90" s="282"/>
      <c r="F90" s="282"/>
      <c r="G90" s="282"/>
      <c r="H90" s="282"/>
      <c r="I90" s="282"/>
      <c r="J90" s="69"/>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67"/>
    </row>
    <row r="91" spans="1:53" ht="11" thickBot="1" x14ac:dyDescent="0.3">
      <c r="A91" s="67"/>
      <c r="B91" s="282"/>
      <c r="C91" s="282"/>
      <c r="D91" s="282"/>
      <c r="E91" s="282"/>
      <c r="F91" s="282"/>
      <c r="G91" s="282"/>
      <c r="H91" s="282"/>
      <c r="I91" s="282"/>
      <c r="J91" s="69"/>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67"/>
    </row>
    <row r="92" spans="1:53" ht="11" thickBot="1" x14ac:dyDescent="0.3">
      <c r="A92" s="67"/>
      <c r="B92" s="282"/>
      <c r="C92" s="282"/>
      <c r="D92" s="282"/>
      <c r="E92" s="282"/>
      <c r="F92" s="282"/>
      <c r="G92" s="282"/>
      <c r="H92" s="282"/>
      <c r="I92" s="282"/>
      <c r="J92" s="69"/>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67"/>
    </row>
    <row r="93" spans="1:53" ht="11" thickBot="1" x14ac:dyDescent="0.3">
      <c r="A93" s="67"/>
      <c r="B93" s="282"/>
      <c r="C93" s="282"/>
      <c r="D93" s="282"/>
      <c r="E93" s="282"/>
      <c r="F93" s="282"/>
      <c r="G93" s="282"/>
      <c r="H93" s="282"/>
      <c r="I93" s="282"/>
      <c r="J93" s="69"/>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67"/>
    </row>
    <row r="94" spans="1:53" ht="11" thickBot="1" x14ac:dyDescent="0.3">
      <c r="A94" s="67"/>
      <c r="B94" s="282"/>
      <c r="C94" s="282"/>
      <c r="D94" s="282"/>
      <c r="E94" s="282"/>
      <c r="F94" s="282"/>
      <c r="G94" s="282"/>
      <c r="H94" s="282"/>
      <c r="I94" s="282"/>
      <c r="J94" s="69"/>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67"/>
    </row>
    <row r="95" spans="1:53" ht="11" thickBot="1" x14ac:dyDescent="0.3">
      <c r="A95" s="67"/>
      <c r="B95" s="282"/>
      <c r="C95" s="282"/>
      <c r="D95" s="282"/>
      <c r="E95" s="282"/>
      <c r="F95" s="282"/>
      <c r="G95" s="282"/>
      <c r="H95" s="282"/>
      <c r="I95" s="282"/>
      <c r="J95" s="69"/>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67"/>
    </row>
    <row r="96" spans="1:53" ht="11" thickBot="1" x14ac:dyDescent="0.3">
      <c r="A96" s="67"/>
      <c r="B96" s="282"/>
      <c r="C96" s="282"/>
      <c r="D96" s="282"/>
      <c r="E96" s="282"/>
      <c r="F96" s="282"/>
      <c r="G96" s="282"/>
      <c r="H96" s="282"/>
      <c r="I96" s="282"/>
      <c r="J96" s="69"/>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67"/>
    </row>
    <row r="97" spans="1:53" ht="11" thickBot="1" x14ac:dyDescent="0.3">
      <c r="A97" s="67"/>
      <c r="B97" s="282"/>
      <c r="C97" s="282"/>
      <c r="D97" s="282"/>
      <c r="E97" s="282"/>
      <c r="F97" s="282"/>
      <c r="G97" s="282"/>
      <c r="H97" s="282"/>
      <c r="I97" s="282"/>
      <c r="J97" s="69"/>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67"/>
    </row>
    <row r="98" spans="1:53" ht="11" thickBot="1" x14ac:dyDescent="0.3">
      <c r="A98" s="67"/>
      <c r="B98" s="282"/>
      <c r="C98" s="282"/>
      <c r="D98" s="282"/>
      <c r="E98" s="282"/>
      <c r="F98" s="282"/>
      <c r="G98" s="282"/>
      <c r="H98" s="282"/>
      <c r="I98" s="282"/>
      <c r="J98" s="69"/>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67"/>
    </row>
    <row r="99" spans="1:53" ht="11" thickBot="1" x14ac:dyDescent="0.3">
      <c r="A99" s="67"/>
      <c r="B99" s="282"/>
      <c r="C99" s="282"/>
      <c r="D99" s="282"/>
      <c r="E99" s="282"/>
      <c r="F99" s="282"/>
      <c r="G99" s="282"/>
      <c r="H99" s="282"/>
      <c r="I99" s="282"/>
      <c r="J99" s="69"/>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67"/>
    </row>
    <row r="100" spans="1:53" ht="11" thickBot="1" x14ac:dyDescent="0.3">
      <c r="A100" s="67"/>
      <c r="B100" s="282"/>
      <c r="C100" s="282"/>
      <c r="D100" s="282"/>
      <c r="E100" s="282"/>
      <c r="F100" s="282"/>
      <c r="G100" s="282"/>
      <c r="H100" s="282"/>
      <c r="I100" s="282"/>
      <c r="J100" s="69"/>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67"/>
    </row>
    <row r="101" spans="1:53" ht="11" thickBot="1" x14ac:dyDescent="0.3">
      <c r="A101" s="67"/>
      <c r="B101" s="282"/>
      <c r="C101" s="282"/>
      <c r="D101" s="282"/>
      <c r="E101" s="282"/>
      <c r="F101" s="282"/>
      <c r="G101" s="282"/>
      <c r="H101" s="282"/>
      <c r="I101" s="282"/>
      <c r="J101" s="69"/>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67"/>
    </row>
    <row r="102" spans="1:53" ht="11" thickBot="1" x14ac:dyDescent="0.3">
      <c r="A102" s="67"/>
      <c r="B102" s="282"/>
      <c r="C102" s="282"/>
      <c r="D102" s="282"/>
      <c r="E102" s="282"/>
      <c r="F102" s="282"/>
      <c r="G102" s="282"/>
      <c r="H102" s="282"/>
      <c r="I102" s="282"/>
      <c r="J102" s="69"/>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67"/>
    </row>
    <row r="103" spans="1:53" ht="11" thickBot="1" x14ac:dyDescent="0.3">
      <c r="A103" s="67"/>
      <c r="B103" s="282"/>
      <c r="C103" s="282"/>
      <c r="D103" s="282"/>
      <c r="E103" s="282"/>
      <c r="F103" s="282"/>
      <c r="G103" s="282"/>
      <c r="H103" s="282"/>
      <c r="I103" s="282"/>
      <c r="J103" s="69"/>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67"/>
    </row>
    <row r="104" spans="1:53" ht="11" thickBot="1" x14ac:dyDescent="0.3">
      <c r="A104" s="67"/>
      <c r="B104" s="282"/>
      <c r="C104" s="282"/>
      <c r="D104" s="282"/>
      <c r="E104" s="282"/>
      <c r="F104" s="282"/>
      <c r="G104" s="282"/>
      <c r="H104" s="282"/>
      <c r="I104" s="282"/>
      <c r="J104" s="69"/>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67"/>
    </row>
    <row r="105" spans="1:53" ht="11" thickBot="1" x14ac:dyDescent="0.3">
      <c r="A105" s="67"/>
      <c r="B105" s="282"/>
      <c r="C105" s="282"/>
      <c r="D105" s="282"/>
      <c r="E105" s="282"/>
      <c r="F105" s="282"/>
      <c r="G105" s="282"/>
      <c r="H105" s="282"/>
      <c r="I105" s="282"/>
      <c r="J105" s="69"/>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67"/>
    </row>
    <row r="106" spans="1:53" ht="11" thickBot="1" x14ac:dyDescent="0.3">
      <c r="A106" s="67"/>
      <c r="B106" s="282"/>
      <c r="C106" s="282"/>
      <c r="D106" s="282"/>
      <c r="E106" s="282"/>
      <c r="F106" s="282"/>
      <c r="G106" s="282"/>
      <c r="H106" s="282"/>
      <c r="I106" s="282"/>
      <c r="J106" s="69"/>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67"/>
    </row>
    <row r="107" spans="1:53" ht="11" thickBot="1" x14ac:dyDescent="0.3">
      <c r="A107" s="67"/>
      <c r="B107" s="282"/>
      <c r="C107" s="282"/>
      <c r="D107" s="282"/>
      <c r="E107" s="282"/>
      <c r="F107" s="282"/>
      <c r="G107" s="282"/>
      <c r="H107" s="282"/>
      <c r="I107" s="282"/>
      <c r="J107" s="69"/>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67"/>
    </row>
    <row r="108" spans="1:53" ht="11" thickBot="1" x14ac:dyDescent="0.3">
      <c r="A108" s="67"/>
      <c r="B108" s="282"/>
      <c r="C108" s="282"/>
      <c r="D108" s="282"/>
      <c r="E108" s="282"/>
      <c r="F108" s="282"/>
      <c r="G108" s="282"/>
      <c r="H108" s="282"/>
      <c r="I108" s="282"/>
      <c r="J108" s="69"/>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67"/>
    </row>
    <row r="109" spans="1:53" ht="11" thickBot="1" x14ac:dyDescent="0.3">
      <c r="A109" s="67"/>
      <c r="B109" s="282"/>
      <c r="C109" s="282"/>
      <c r="D109" s="282"/>
      <c r="E109" s="282"/>
      <c r="F109" s="282"/>
      <c r="G109" s="282"/>
      <c r="H109" s="282"/>
      <c r="I109" s="282"/>
      <c r="J109" s="69"/>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67"/>
    </row>
    <row r="110" spans="1:53" ht="11" thickBot="1" x14ac:dyDescent="0.3">
      <c r="A110" s="67"/>
      <c r="B110" s="282"/>
      <c r="C110" s="282"/>
      <c r="D110" s="282"/>
      <c r="E110" s="282"/>
      <c r="F110" s="282"/>
      <c r="G110" s="282"/>
      <c r="H110" s="282"/>
      <c r="I110" s="282"/>
      <c r="J110" s="69"/>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67"/>
    </row>
    <row r="111" spans="1:53" ht="11" thickBot="1" x14ac:dyDescent="0.3">
      <c r="A111" s="67"/>
      <c r="B111" s="282"/>
      <c r="C111" s="282"/>
      <c r="D111" s="282"/>
      <c r="E111" s="282"/>
      <c r="F111" s="282"/>
      <c r="G111" s="282"/>
      <c r="H111" s="282"/>
      <c r="I111" s="282"/>
      <c r="J111" s="69"/>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67"/>
    </row>
    <row r="112" spans="1:53" ht="11" thickBot="1" x14ac:dyDescent="0.3">
      <c r="A112" s="67"/>
      <c r="B112" s="282"/>
      <c r="C112" s="282"/>
      <c r="D112" s="282"/>
      <c r="E112" s="282"/>
      <c r="F112" s="282"/>
      <c r="G112" s="282"/>
      <c r="H112" s="282"/>
      <c r="I112" s="282"/>
      <c r="J112" s="69"/>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67"/>
    </row>
    <row r="113" spans="1:53" ht="11" thickBot="1" x14ac:dyDescent="0.3">
      <c r="A113" s="67"/>
      <c r="B113" s="282"/>
      <c r="C113" s="282"/>
      <c r="D113" s="282"/>
      <c r="E113" s="282"/>
      <c r="F113" s="282"/>
      <c r="G113" s="282"/>
      <c r="H113" s="282"/>
      <c r="I113" s="282"/>
      <c r="J113" s="69"/>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67"/>
    </row>
    <row r="114" spans="1:53" ht="11" thickBot="1" x14ac:dyDescent="0.3">
      <c r="A114" s="67"/>
      <c r="B114" s="282"/>
      <c r="C114" s="282"/>
      <c r="D114" s="282"/>
      <c r="E114" s="282"/>
      <c r="F114" s="282"/>
      <c r="G114" s="282"/>
      <c r="H114" s="282"/>
      <c r="I114" s="282"/>
      <c r="J114" s="69"/>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67"/>
    </row>
    <row r="115" spans="1:53" ht="11" thickBot="1" x14ac:dyDescent="0.3">
      <c r="A115" s="67"/>
      <c r="B115" s="282"/>
      <c r="C115" s="282"/>
      <c r="D115" s="282"/>
      <c r="E115" s="282"/>
      <c r="F115" s="282"/>
      <c r="G115" s="282"/>
      <c r="H115" s="282"/>
      <c r="I115" s="282"/>
      <c r="J115" s="69"/>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67"/>
    </row>
    <row r="116" spans="1:53" ht="11" thickBot="1" x14ac:dyDescent="0.3">
      <c r="A116" s="67"/>
      <c r="B116" s="282"/>
      <c r="C116" s="282"/>
      <c r="D116" s="282"/>
      <c r="E116" s="282"/>
      <c r="F116" s="282"/>
      <c r="G116" s="282"/>
      <c r="H116" s="282"/>
      <c r="I116" s="282"/>
      <c r="J116" s="69"/>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67"/>
    </row>
    <row r="117" spans="1:53" ht="11" thickBot="1" x14ac:dyDescent="0.3">
      <c r="A117" s="67"/>
      <c r="B117" s="282"/>
      <c r="C117" s="282"/>
      <c r="D117" s="282"/>
      <c r="E117" s="282"/>
      <c r="F117" s="282"/>
      <c r="G117" s="282"/>
      <c r="H117" s="282"/>
      <c r="I117" s="282"/>
      <c r="J117" s="69"/>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67"/>
    </row>
    <row r="118" spans="1:53" ht="11" thickBot="1" x14ac:dyDescent="0.3">
      <c r="A118" s="67"/>
      <c r="B118" s="282"/>
      <c r="C118" s="282"/>
      <c r="D118" s="282"/>
      <c r="E118" s="282"/>
      <c r="F118" s="282"/>
      <c r="G118" s="282"/>
      <c r="H118" s="282"/>
      <c r="I118" s="282"/>
      <c r="J118" s="69"/>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67"/>
    </row>
    <row r="119" spans="1:53" ht="11" thickBot="1" x14ac:dyDescent="0.3">
      <c r="A119" s="67"/>
      <c r="B119" s="282"/>
      <c r="C119" s="282"/>
      <c r="D119" s="282"/>
      <c r="E119" s="282"/>
      <c r="F119" s="282"/>
      <c r="G119" s="282"/>
      <c r="H119" s="282"/>
      <c r="I119" s="282"/>
      <c r="J119" s="69"/>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67"/>
    </row>
    <row r="120" spans="1:53" ht="11" thickBot="1" x14ac:dyDescent="0.3">
      <c r="A120" s="67"/>
      <c r="B120" s="282"/>
      <c r="C120" s="282"/>
      <c r="D120" s="282"/>
      <c r="E120" s="282"/>
      <c r="F120" s="282"/>
      <c r="G120" s="282"/>
      <c r="H120" s="282"/>
      <c r="I120" s="282"/>
      <c r="J120" s="69"/>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67"/>
    </row>
    <row r="121" spans="1:53" ht="11" thickBot="1" x14ac:dyDescent="0.3">
      <c r="A121" s="67"/>
      <c r="B121" s="282"/>
      <c r="C121" s="282"/>
      <c r="D121" s="282"/>
      <c r="E121" s="282"/>
      <c r="F121" s="282"/>
      <c r="G121" s="282"/>
      <c r="H121" s="282"/>
      <c r="I121" s="282"/>
      <c r="J121" s="69"/>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67"/>
    </row>
    <row r="122" spans="1:53" x14ac:dyDescent="0.25">
      <c r="A122" s="594"/>
      <c r="B122" s="595"/>
      <c r="C122" s="595"/>
      <c r="D122" s="595"/>
      <c r="E122" s="595"/>
      <c r="F122" s="595"/>
      <c r="G122" s="595"/>
      <c r="H122" s="595"/>
      <c r="I122" s="595"/>
      <c r="J122" s="596"/>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594"/>
    </row>
  </sheetData>
  <sheetProtection selectLockedCells="1"/>
  <mergeCells count="24">
    <mergeCell ref="Q9:T9"/>
    <mergeCell ref="T2:T4"/>
    <mergeCell ref="U2:U4"/>
    <mergeCell ref="P2:P4"/>
    <mergeCell ref="Q2:Q4"/>
    <mergeCell ref="R2:R4"/>
    <mergeCell ref="S2:S4"/>
    <mergeCell ref="E1:F1"/>
    <mergeCell ref="B2:B4"/>
    <mergeCell ref="C2:C4"/>
    <mergeCell ref="D2:D4"/>
    <mergeCell ref="E2:E4"/>
    <mergeCell ref="F2:F4"/>
    <mergeCell ref="N2:N4"/>
    <mergeCell ref="O2:O4"/>
    <mergeCell ref="G5:G7"/>
    <mergeCell ref="M2:M4"/>
    <mergeCell ref="L2:L4"/>
    <mergeCell ref="G2:G4"/>
    <mergeCell ref="I2:I4"/>
    <mergeCell ref="J2:J4"/>
    <mergeCell ref="K2:K4"/>
    <mergeCell ref="H2:H4"/>
    <mergeCell ref="H5:H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BE124"/>
  <sheetViews>
    <sheetView zoomScaleNormal="100" workbookViewId="0">
      <selection activeCell="E23" sqref="E23:E25"/>
    </sheetView>
  </sheetViews>
  <sheetFormatPr defaultColWidth="9.1796875" defaultRowHeight="14.5" x14ac:dyDescent="0.35"/>
  <cols>
    <col min="1" max="1" width="1.81640625" style="602" customWidth="1"/>
    <col min="2" max="2" width="10" style="602" customWidth="1"/>
    <col min="3" max="3" width="27.54296875" style="602" customWidth="1"/>
    <col min="4" max="4" width="34.54296875" style="602" customWidth="1"/>
    <col min="5" max="5" width="15.54296875" style="602" bestFit="1" customWidth="1"/>
    <col min="6" max="6" width="21.1796875" style="602" customWidth="1"/>
    <col min="7" max="7" width="13.81640625" style="602" customWidth="1"/>
    <col min="8" max="8" width="14.1796875" style="602" bestFit="1" customWidth="1"/>
    <col min="9" max="10" width="6.1796875" style="602" bestFit="1" customWidth="1"/>
    <col min="11" max="11" width="16.7265625" style="602" customWidth="1"/>
    <col min="12" max="12" width="11" style="602" customWidth="1"/>
    <col min="13" max="14" width="12" style="602" bestFit="1" customWidth="1"/>
    <col min="15" max="17" width="12" style="602" customWidth="1"/>
    <col min="18" max="18" width="11.453125" style="602" customWidth="1"/>
    <col min="19" max="19" width="11.7265625" style="602" customWidth="1"/>
    <col min="20" max="20" width="11" style="602" customWidth="1"/>
    <col min="21" max="21" width="11.81640625" style="602" customWidth="1"/>
    <col min="22" max="22" width="10.81640625" style="602" customWidth="1"/>
    <col min="23" max="23" width="12.1796875" style="602" customWidth="1"/>
    <col min="24" max="16384" width="9.1796875" style="602"/>
  </cols>
  <sheetData>
    <row r="1" spans="1:57" s="1068" customFormat="1" ht="25.5" customHeight="1" thickBot="1" x14ac:dyDescent="0.4">
      <c r="A1" s="1065"/>
      <c r="B1" s="395" t="s">
        <v>731</v>
      </c>
      <c r="C1" s="1066"/>
      <c r="D1" s="1066"/>
      <c r="E1" s="1066"/>
      <c r="F1" s="1066"/>
      <c r="G1" s="1066"/>
      <c r="H1" s="1066"/>
      <c r="I1" s="1066"/>
      <c r="J1" s="1066"/>
      <c r="K1" s="1066"/>
      <c r="L1" s="1066"/>
      <c r="M1" s="1066"/>
      <c r="N1" s="1066"/>
      <c r="O1" s="1066"/>
      <c r="P1" s="1066"/>
      <c r="Q1" s="1066"/>
      <c r="R1" s="1066"/>
      <c r="S1" s="1066"/>
      <c r="T1" s="1066"/>
      <c r="U1" s="1066"/>
      <c r="V1" s="1066"/>
      <c r="W1" s="1066"/>
      <c r="X1" s="1067"/>
      <c r="Y1" s="1067"/>
      <c r="Z1" s="1067"/>
      <c r="AA1" s="1067"/>
      <c r="AB1" s="1067"/>
      <c r="AC1" s="1067"/>
      <c r="AD1" s="1067"/>
      <c r="AE1" s="1067"/>
      <c r="AF1" s="1067"/>
      <c r="AG1" s="1067"/>
      <c r="AH1" s="1067"/>
      <c r="AI1" s="1067"/>
      <c r="AJ1" s="1067"/>
      <c r="AK1" s="1067"/>
      <c r="AL1" s="1067"/>
      <c r="AM1" s="1067"/>
      <c r="AN1" s="1067"/>
      <c r="AO1" s="1067"/>
      <c r="AP1" s="1067"/>
      <c r="AQ1" s="1067"/>
      <c r="AR1" s="1067"/>
      <c r="AS1" s="1067"/>
      <c r="AT1" s="1067"/>
      <c r="AU1" s="1067"/>
      <c r="AV1" s="1067"/>
      <c r="AW1" s="1067"/>
      <c r="AX1" s="1067"/>
      <c r="AY1" s="1067"/>
      <c r="AZ1" s="1067"/>
      <c r="BA1" s="1067"/>
      <c r="BB1" s="1067"/>
      <c r="BC1" s="1067"/>
      <c r="BD1" s="1067"/>
      <c r="BE1" s="1065"/>
    </row>
    <row r="2" spans="1:57" ht="53" thickBot="1" x14ac:dyDescent="0.4">
      <c r="A2" s="292"/>
      <c r="B2" s="845" t="s">
        <v>508</v>
      </c>
      <c r="C2" s="464" t="s">
        <v>120</v>
      </c>
      <c r="D2" s="584" t="s">
        <v>252</v>
      </c>
      <c r="E2" s="845" t="s">
        <v>251</v>
      </c>
      <c r="F2" s="972" t="s">
        <v>230</v>
      </c>
      <c r="G2" s="463" t="s">
        <v>265</v>
      </c>
      <c r="H2" s="816" t="s">
        <v>243</v>
      </c>
      <c r="I2" s="968" t="s">
        <v>267</v>
      </c>
      <c r="J2" s="816" t="s">
        <v>717</v>
      </c>
      <c r="K2" s="971" t="s">
        <v>242</v>
      </c>
      <c r="L2" s="763" t="s">
        <v>59</v>
      </c>
      <c r="M2" s="74" t="s">
        <v>58</v>
      </c>
      <c r="N2" s="75" t="s">
        <v>60</v>
      </c>
      <c r="O2" s="912" t="s">
        <v>447</v>
      </c>
      <c r="P2" s="295" t="s">
        <v>448</v>
      </c>
      <c r="Q2" s="295" t="s">
        <v>449</v>
      </c>
      <c r="R2" s="902" t="s">
        <v>475</v>
      </c>
      <c r="S2" s="1105" t="s">
        <v>1201</v>
      </c>
      <c r="T2" s="845" t="s">
        <v>235</v>
      </c>
      <c r="U2" s="464" t="s">
        <v>237</v>
      </c>
      <c r="V2" s="72" t="s">
        <v>44</v>
      </c>
      <c r="W2" s="297" t="s">
        <v>45</v>
      </c>
      <c r="X2" s="298"/>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2"/>
    </row>
    <row r="3" spans="1:57" x14ac:dyDescent="0.35">
      <c r="A3" s="292"/>
      <c r="B3" s="1306" t="s">
        <v>62</v>
      </c>
      <c r="C3" s="1309" t="s">
        <v>61</v>
      </c>
      <c r="D3" s="321" t="s">
        <v>244</v>
      </c>
      <c r="E3" s="299" t="s">
        <v>245</v>
      </c>
      <c r="F3" s="1326" t="s">
        <v>231</v>
      </c>
      <c r="G3" s="1327"/>
      <c r="H3" s="1323">
        <v>3.7999999999999999E-2</v>
      </c>
      <c r="I3" s="1320"/>
      <c r="J3" s="1316" t="s">
        <v>730</v>
      </c>
      <c r="K3" s="1323">
        <f>ROUND(H3*(1-$I$3),3)</f>
        <v>3.7999999999999999E-2</v>
      </c>
      <c r="L3" s="1330">
        <f>ROUND(IFERROR(K3*G3,0),2)</f>
        <v>0</v>
      </c>
      <c r="M3" s="1333">
        <f t="shared" ref="M3:M25" si="0">L3*12</f>
        <v>0</v>
      </c>
      <c r="N3" s="1336">
        <f t="shared" ref="N3:N25" si="1">M3*4</f>
        <v>0</v>
      </c>
      <c r="O3" s="671"/>
      <c r="P3" s="672"/>
      <c r="Q3" s="672"/>
      <c r="R3" s="673"/>
      <c r="S3" s="365"/>
      <c r="T3" s="648">
        <f>S3/48</f>
        <v>0</v>
      </c>
      <c r="U3" s="649">
        <f>T3*48</f>
        <v>0</v>
      </c>
      <c r="V3" s="650">
        <f>R3*S3</f>
        <v>0</v>
      </c>
      <c r="W3" s="651">
        <f>R3*U3</f>
        <v>0</v>
      </c>
      <c r="X3" s="298"/>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2"/>
    </row>
    <row r="4" spans="1:57" x14ac:dyDescent="0.35">
      <c r="A4" s="292"/>
      <c r="B4" s="1308"/>
      <c r="C4" s="1310"/>
      <c r="D4" s="300" t="s">
        <v>250</v>
      </c>
      <c r="E4" s="301" t="s">
        <v>245</v>
      </c>
      <c r="F4" s="1314"/>
      <c r="G4" s="1328"/>
      <c r="H4" s="1324"/>
      <c r="I4" s="1321"/>
      <c r="J4" s="1317"/>
      <c r="K4" s="1324"/>
      <c r="L4" s="1331"/>
      <c r="M4" s="1334"/>
      <c r="N4" s="1337"/>
      <c r="O4" s="674"/>
      <c r="P4" s="675"/>
      <c r="Q4" s="675"/>
      <c r="R4" s="676"/>
      <c r="S4" s="446"/>
      <c r="T4" s="304">
        <f>S4/48</f>
        <v>0</v>
      </c>
      <c r="U4" s="305">
        <f>T4*48</f>
        <v>0</v>
      </c>
      <c r="V4" s="303">
        <f>R4*S4</f>
        <v>0</v>
      </c>
      <c r="W4" s="302">
        <f>R4*U4</f>
        <v>0</v>
      </c>
      <c r="X4" s="298"/>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2"/>
    </row>
    <row r="5" spans="1:57" ht="21.5" thickBot="1" x14ac:dyDescent="0.4">
      <c r="A5" s="292"/>
      <c r="B5" s="1307"/>
      <c r="C5" s="1311"/>
      <c r="D5" s="696" t="s">
        <v>246</v>
      </c>
      <c r="E5" s="697" t="s">
        <v>255</v>
      </c>
      <c r="F5" s="1315"/>
      <c r="G5" s="1329"/>
      <c r="H5" s="1325"/>
      <c r="I5" s="1321"/>
      <c r="J5" s="1317"/>
      <c r="K5" s="1325"/>
      <c r="L5" s="1332"/>
      <c r="M5" s="1335"/>
      <c r="N5" s="1338"/>
      <c r="O5" s="708"/>
      <c r="P5" s="709"/>
      <c r="Q5" s="709"/>
      <c r="R5" s="710"/>
      <c r="S5" s="698"/>
      <c r="T5" s="660">
        <f t="shared" ref="T5:T25" si="2">S5/12</f>
        <v>0</v>
      </c>
      <c r="U5" s="661">
        <f t="shared" ref="U5:U22" si="3">S5*4</f>
        <v>0</v>
      </c>
      <c r="V5" s="662">
        <f t="shared" ref="V5:V25" si="4">R5*S5</f>
        <v>0</v>
      </c>
      <c r="W5" s="308">
        <f t="shared" ref="W5:W25" si="5">R5*U5</f>
        <v>0</v>
      </c>
      <c r="X5" s="298"/>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2"/>
    </row>
    <row r="6" spans="1:57" x14ac:dyDescent="0.35">
      <c r="A6" s="292"/>
      <c r="B6" s="1306" t="s">
        <v>63</v>
      </c>
      <c r="C6" s="1309" t="s">
        <v>326</v>
      </c>
      <c r="D6" s="699" t="s">
        <v>244</v>
      </c>
      <c r="E6" s="299" t="s">
        <v>245</v>
      </c>
      <c r="F6" s="1326" t="s">
        <v>231</v>
      </c>
      <c r="G6" s="1327"/>
      <c r="H6" s="1323">
        <v>0.03</v>
      </c>
      <c r="I6" s="1321"/>
      <c r="J6" s="1318"/>
      <c r="K6" s="1323">
        <f t="shared" ref="K6:K25" si="6">ROUND(H6*(1-$I$3),3)</f>
        <v>0.03</v>
      </c>
      <c r="L6" s="1330">
        <f t="shared" ref="L6:L25" si="7">ROUND(IFERROR(K6*G6,0),2)</f>
        <v>0</v>
      </c>
      <c r="M6" s="1333">
        <f t="shared" si="0"/>
        <v>0</v>
      </c>
      <c r="N6" s="1336">
        <f t="shared" si="1"/>
        <v>0</v>
      </c>
      <c r="O6" s="705"/>
      <c r="P6" s="706"/>
      <c r="Q6" s="706"/>
      <c r="R6" s="707"/>
      <c r="S6" s="592"/>
      <c r="T6" s="657">
        <f t="shared" ref="T6:T20" si="8">S6/48</f>
        <v>0</v>
      </c>
      <c r="U6" s="658">
        <f t="shared" ref="U6:U20" si="9">T6*48</f>
        <v>0</v>
      </c>
      <c r="V6" s="653">
        <f t="shared" si="4"/>
        <v>0</v>
      </c>
      <c r="W6" s="331">
        <f t="shared" si="5"/>
        <v>0</v>
      </c>
      <c r="X6" s="298"/>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2"/>
    </row>
    <row r="7" spans="1:57" x14ac:dyDescent="0.35">
      <c r="A7" s="292"/>
      <c r="B7" s="1308"/>
      <c r="C7" s="1310"/>
      <c r="D7" s="36" t="s">
        <v>1215</v>
      </c>
      <c r="E7" s="301" t="s">
        <v>245</v>
      </c>
      <c r="F7" s="1314"/>
      <c r="G7" s="1328"/>
      <c r="H7" s="1324"/>
      <c r="I7" s="1321"/>
      <c r="J7" s="1318"/>
      <c r="K7" s="1324"/>
      <c r="L7" s="1331"/>
      <c r="M7" s="1334"/>
      <c r="N7" s="1337"/>
      <c r="O7" s="674"/>
      <c r="P7" s="675"/>
      <c r="Q7" s="675"/>
      <c r="R7" s="676"/>
      <c r="S7" s="446"/>
      <c r="T7" s="304">
        <f t="shared" si="8"/>
        <v>0</v>
      </c>
      <c r="U7" s="305">
        <f>T7*48</f>
        <v>0</v>
      </c>
      <c r="V7" s="303">
        <f t="shared" si="4"/>
        <v>0</v>
      </c>
      <c r="W7" s="302">
        <f t="shared" si="5"/>
        <v>0</v>
      </c>
      <c r="X7" s="298"/>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2"/>
    </row>
    <row r="8" spans="1:57" ht="15" thickBot="1" x14ac:dyDescent="0.4">
      <c r="A8" s="292"/>
      <c r="B8" s="1307"/>
      <c r="C8" s="1311"/>
      <c r="D8" s="306" t="s">
        <v>1216</v>
      </c>
      <c r="E8" s="697" t="s">
        <v>255</v>
      </c>
      <c r="F8" s="1315"/>
      <c r="G8" s="1329"/>
      <c r="H8" s="1325"/>
      <c r="I8" s="1321"/>
      <c r="J8" s="1318"/>
      <c r="K8" s="1325"/>
      <c r="L8" s="1332"/>
      <c r="M8" s="1335"/>
      <c r="N8" s="1338"/>
      <c r="O8" s="711"/>
      <c r="P8" s="712"/>
      <c r="Q8" s="712"/>
      <c r="R8" s="713"/>
      <c r="S8" s="590"/>
      <c r="T8" s="654">
        <f t="shared" si="2"/>
        <v>0</v>
      </c>
      <c r="U8" s="445">
        <f>S8*4</f>
        <v>0</v>
      </c>
      <c r="V8" s="330">
        <f t="shared" si="4"/>
        <v>0</v>
      </c>
      <c r="W8" s="328">
        <f t="shared" si="5"/>
        <v>0</v>
      </c>
      <c r="X8" s="298"/>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2"/>
    </row>
    <row r="9" spans="1:57" x14ac:dyDescent="0.35">
      <c r="A9" s="292"/>
      <c r="B9" s="1306" t="s">
        <v>64</v>
      </c>
      <c r="C9" s="1309" t="s">
        <v>329</v>
      </c>
      <c r="D9" s="699" t="s">
        <v>244</v>
      </c>
      <c r="E9" s="299" t="s">
        <v>245</v>
      </c>
      <c r="F9" s="1326" t="s">
        <v>231</v>
      </c>
      <c r="G9" s="1327"/>
      <c r="H9" s="1323">
        <v>4.0000000000000001E-3</v>
      </c>
      <c r="I9" s="1321"/>
      <c r="J9" s="1318"/>
      <c r="K9" s="1323">
        <f t="shared" si="6"/>
        <v>4.0000000000000001E-3</v>
      </c>
      <c r="L9" s="1330">
        <f t="shared" si="7"/>
        <v>0</v>
      </c>
      <c r="M9" s="1333">
        <f t="shared" si="0"/>
        <v>0</v>
      </c>
      <c r="N9" s="1336">
        <f t="shared" si="1"/>
        <v>0</v>
      </c>
      <c r="O9" s="671"/>
      <c r="P9" s="672"/>
      <c r="Q9" s="672"/>
      <c r="R9" s="673"/>
      <c r="S9" s="365"/>
      <c r="T9" s="715">
        <f t="shared" si="8"/>
        <v>0</v>
      </c>
      <c r="U9" s="716">
        <f t="shared" si="9"/>
        <v>0</v>
      </c>
      <c r="V9" s="646">
        <f t="shared" si="4"/>
        <v>0</v>
      </c>
      <c r="W9" s="451">
        <f t="shared" si="5"/>
        <v>0</v>
      </c>
      <c r="X9" s="298"/>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2"/>
    </row>
    <row r="10" spans="1:57" x14ac:dyDescent="0.35">
      <c r="A10" s="292"/>
      <c r="B10" s="1308"/>
      <c r="C10" s="1310"/>
      <c r="D10" s="36" t="s">
        <v>1217</v>
      </c>
      <c r="E10" s="301" t="s">
        <v>245</v>
      </c>
      <c r="F10" s="1314"/>
      <c r="G10" s="1328"/>
      <c r="H10" s="1324"/>
      <c r="I10" s="1321"/>
      <c r="J10" s="1318"/>
      <c r="K10" s="1324"/>
      <c r="L10" s="1331"/>
      <c r="M10" s="1334"/>
      <c r="N10" s="1337"/>
      <c r="O10" s="674"/>
      <c r="P10" s="675"/>
      <c r="Q10" s="675"/>
      <c r="R10" s="676"/>
      <c r="S10" s="446"/>
      <c r="T10" s="444">
        <f t="shared" si="8"/>
        <v>0</v>
      </c>
      <c r="U10" s="445">
        <f t="shared" si="9"/>
        <v>0</v>
      </c>
      <c r="V10" s="329">
        <f t="shared" si="4"/>
        <v>0</v>
      </c>
      <c r="W10" s="328">
        <f t="shared" si="5"/>
        <v>0</v>
      </c>
      <c r="X10" s="298"/>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2"/>
    </row>
    <row r="11" spans="1:57" ht="15" thickBot="1" x14ac:dyDescent="0.4">
      <c r="A11" s="292"/>
      <c r="B11" s="1307"/>
      <c r="C11" s="1311"/>
      <c r="D11" s="306" t="s">
        <v>331</v>
      </c>
      <c r="E11" s="697" t="s">
        <v>255</v>
      </c>
      <c r="F11" s="1315"/>
      <c r="G11" s="1329"/>
      <c r="H11" s="1325"/>
      <c r="I11" s="1321"/>
      <c r="J11" s="1318"/>
      <c r="K11" s="1325"/>
      <c r="L11" s="1332"/>
      <c r="M11" s="1335"/>
      <c r="N11" s="1338"/>
      <c r="O11" s="708"/>
      <c r="P11" s="709"/>
      <c r="Q11" s="709"/>
      <c r="R11" s="710"/>
      <c r="S11" s="698"/>
      <c r="T11" s="717">
        <f t="shared" si="2"/>
        <v>0</v>
      </c>
      <c r="U11" s="661">
        <f>S11*4</f>
        <v>0</v>
      </c>
      <c r="V11" s="307">
        <f t="shared" si="4"/>
        <v>0</v>
      </c>
      <c r="W11" s="308">
        <f t="shared" si="5"/>
        <v>0</v>
      </c>
      <c r="X11" s="298"/>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2"/>
    </row>
    <row r="12" spans="1:57" x14ac:dyDescent="0.35">
      <c r="A12" s="292"/>
      <c r="B12" s="1306" t="s">
        <v>1197</v>
      </c>
      <c r="C12" s="1309" t="s">
        <v>330</v>
      </c>
      <c r="D12" s="699" t="s">
        <v>244</v>
      </c>
      <c r="E12" s="299" t="s">
        <v>245</v>
      </c>
      <c r="F12" s="1326" t="s">
        <v>231</v>
      </c>
      <c r="G12" s="1327"/>
      <c r="H12" s="1323">
        <v>1.2999999999999999E-2</v>
      </c>
      <c r="I12" s="1321"/>
      <c r="J12" s="1318"/>
      <c r="K12" s="1323">
        <f t="shared" si="6"/>
        <v>1.2999999999999999E-2</v>
      </c>
      <c r="L12" s="1330">
        <f t="shared" si="7"/>
        <v>0</v>
      </c>
      <c r="M12" s="1333">
        <f t="shared" si="0"/>
        <v>0</v>
      </c>
      <c r="N12" s="1336">
        <f t="shared" si="1"/>
        <v>0</v>
      </c>
      <c r="O12" s="705"/>
      <c r="P12" s="706"/>
      <c r="Q12" s="706"/>
      <c r="R12" s="707"/>
      <c r="S12" s="592"/>
      <c r="T12" s="714">
        <f t="shared" si="8"/>
        <v>0</v>
      </c>
      <c r="U12" s="656">
        <f t="shared" si="9"/>
        <v>0</v>
      </c>
      <c r="V12" s="647">
        <f t="shared" si="4"/>
        <v>0</v>
      </c>
      <c r="W12" s="450">
        <f t="shared" si="5"/>
        <v>0</v>
      </c>
      <c r="X12" s="298"/>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2"/>
    </row>
    <row r="13" spans="1:57" x14ac:dyDescent="0.35">
      <c r="A13" s="292"/>
      <c r="B13" s="1308"/>
      <c r="C13" s="1310"/>
      <c r="D13" s="36" t="s">
        <v>328</v>
      </c>
      <c r="E13" s="301" t="s">
        <v>245</v>
      </c>
      <c r="F13" s="1314"/>
      <c r="G13" s="1328"/>
      <c r="H13" s="1324"/>
      <c r="I13" s="1321"/>
      <c r="J13" s="1318"/>
      <c r="K13" s="1324"/>
      <c r="L13" s="1331"/>
      <c r="M13" s="1334"/>
      <c r="N13" s="1337"/>
      <c r="O13" s="674"/>
      <c r="P13" s="675"/>
      <c r="Q13" s="675"/>
      <c r="R13" s="676"/>
      <c r="S13" s="446"/>
      <c r="T13" s="444">
        <f t="shared" si="8"/>
        <v>0</v>
      </c>
      <c r="U13" s="445">
        <f t="shared" si="9"/>
        <v>0</v>
      </c>
      <c r="V13" s="329">
        <f t="shared" si="4"/>
        <v>0</v>
      </c>
      <c r="W13" s="328">
        <f t="shared" si="5"/>
        <v>0</v>
      </c>
      <c r="X13" s="298"/>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2"/>
    </row>
    <row r="14" spans="1:57" ht="15" thickBot="1" x14ac:dyDescent="0.4">
      <c r="A14" s="292"/>
      <c r="B14" s="1307"/>
      <c r="C14" s="1311"/>
      <c r="D14" s="306" t="s">
        <v>331</v>
      </c>
      <c r="E14" s="697" t="s">
        <v>255</v>
      </c>
      <c r="F14" s="1315"/>
      <c r="G14" s="1329"/>
      <c r="H14" s="1325"/>
      <c r="I14" s="1321"/>
      <c r="J14" s="1318"/>
      <c r="K14" s="1325"/>
      <c r="L14" s="1332"/>
      <c r="M14" s="1335"/>
      <c r="N14" s="1338"/>
      <c r="O14" s="711"/>
      <c r="P14" s="712"/>
      <c r="Q14" s="712"/>
      <c r="R14" s="713"/>
      <c r="S14" s="590"/>
      <c r="T14" s="444">
        <f t="shared" si="2"/>
        <v>0</v>
      </c>
      <c r="U14" s="445">
        <f>S14*4</f>
        <v>0</v>
      </c>
      <c r="V14" s="329">
        <f t="shared" si="4"/>
        <v>0</v>
      </c>
      <c r="W14" s="328">
        <f t="shared" si="5"/>
        <v>0</v>
      </c>
      <c r="X14" s="298"/>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2"/>
    </row>
    <row r="15" spans="1:57" x14ac:dyDescent="0.35">
      <c r="A15" s="292"/>
      <c r="B15" s="1306" t="s">
        <v>65</v>
      </c>
      <c r="C15" s="1309" t="s">
        <v>247</v>
      </c>
      <c r="D15" s="699" t="s">
        <v>244</v>
      </c>
      <c r="E15" s="299" t="s">
        <v>245</v>
      </c>
      <c r="F15" s="1326" t="s">
        <v>231</v>
      </c>
      <c r="G15" s="1327"/>
      <c r="H15" s="1323">
        <v>0.84299999999999997</v>
      </c>
      <c r="I15" s="1321"/>
      <c r="J15" s="1318"/>
      <c r="K15" s="1323">
        <f t="shared" si="6"/>
        <v>0.84299999999999997</v>
      </c>
      <c r="L15" s="1330">
        <f t="shared" si="7"/>
        <v>0</v>
      </c>
      <c r="M15" s="1333">
        <f t="shared" si="0"/>
        <v>0</v>
      </c>
      <c r="N15" s="1336">
        <f t="shared" si="1"/>
        <v>0</v>
      </c>
      <c r="O15" s="671"/>
      <c r="P15" s="672"/>
      <c r="Q15" s="672"/>
      <c r="R15" s="673"/>
      <c r="S15" s="365"/>
      <c r="T15" s="715">
        <f t="shared" si="8"/>
        <v>0</v>
      </c>
      <c r="U15" s="716">
        <f t="shared" si="9"/>
        <v>0</v>
      </c>
      <c r="V15" s="646">
        <f t="shared" si="4"/>
        <v>0</v>
      </c>
      <c r="W15" s="451">
        <f t="shared" si="5"/>
        <v>0</v>
      </c>
      <c r="X15" s="298"/>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2"/>
    </row>
    <row r="16" spans="1:57" ht="21.5" thickBot="1" x14ac:dyDescent="0.4">
      <c r="A16" s="292"/>
      <c r="B16" s="1307"/>
      <c r="C16" s="1311"/>
      <c r="D16" s="306" t="s">
        <v>248</v>
      </c>
      <c r="E16" s="697" t="s">
        <v>334</v>
      </c>
      <c r="F16" s="1315"/>
      <c r="G16" s="1329"/>
      <c r="H16" s="1325"/>
      <c r="I16" s="1321"/>
      <c r="J16" s="1318"/>
      <c r="K16" s="1325"/>
      <c r="L16" s="1332"/>
      <c r="M16" s="1335"/>
      <c r="N16" s="1338"/>
      <c r="O16" s="708"/>
      <c r="P16" s="709"/>
      <c r="Q16" s="709"/>
      <c r="R16" s="710"/>
      <c r="S16" s="698"/>
      <c r="T16" s="717">
        <f t="shared" si="2"/>
        <v>0</v>
      </c>
      <c r="U16" s="661">
        <f>S16*4</f>
        <v>0</v>
      </c>
      <c r="V16" s="307">
        <f t="shared" si="4"/>
        <v>0</v>
      </c>
      <c r="W16" s="308">
        <f t="shared" si="5"/>
        <v>0</v>
      </c>
      <c r="X16" s="298"/>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2"/>
    </row>
    <row r="17" spans="1:57" x14ac:dyDescent="0.35">
      <c r="A17" s="292"/>
      <c r="B17" s="1308" t="s">
        <v>66</v>
      </c>
      <c r="C17" s="1310" t="s">
        <v>247</v>
      </c>
      <c r="D17" s="65" t="s">
        <v>244</v>
      </c>
      <c r="E17" s="695" t="s">
        <v>245</v>
      </c>
      <c r="F17" s="1326" t="s">
        <v>231</v>
      </c>
      <c r="G17" s="1327"/>
      <c r="H17" s="1323">
        <v>0.17299999999999999</v>
      </c>
      <c r="I17" s="1321"/>
      <c r="J17" s="1318"/>
      <c r="K17" s="1323">
        <f t="shared" si="6"/>
        <v>0.17299999999999999</v>
      </c>
      <c r="L17" s="1330">
        <f t="shared" si="7"/>
        <v>0</v>
      </c>
      <c r="M17" s="1333">
        <f t="shared" si="0"/>
        <v>0</v>
      </c>
      <c r="N17" s="1336">
        <f t="shared" si="1"/>
        <v>0</v>
      </c>
      <c r="O17" s="705"/>
      <c r="P17" s="706"/>
      <c r="Q17" s="706"/>
      <c r="R17" s="707"/>
      <c r="S17" s="592"/>
      <c r="T17" s="714">
        <f t="shared" si="8"/>
        <v>0</v>
      </c>
      <c r="U17" s="656">
        <f t="shared" si="9"/>
        <v>0</v>
      </c>
      <c r="V17" s="647">
        <f t="shared" si="4"/>
        <v>0</v>
      </c>
      <c r="W17" s="450">
        <f t="shared" si="5"/>
        <v>0</v>
      </c>
      <c r="X17" s="298"/>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2"/>
    </row>
    <row r="18" spans="1:57" ht="21.5" thickBot="1" x14ac:dyDescent="0.4">
      <c r="A18" s="292"/>
      <c r="B18" s="1308"/>
      <c r="C18" s="1310"/>
      <c r="D18" s="700" t="s">
        <v>332</v>
      </c>
      <c r="E18" s="589" t="s">
        <v>333</v>
      </c>
      <c r="F18" s="1315"/>
      <c r="G18" s="1329"/>
      <c r="H18" s="1325"/>
      <c r="I18" s="1321"/>
      <c r="J18" s="1318"/>
      <c r="K18" s="1325"/>
      <c r="L18" s="1332"/>
      <c r="M18" s="1335"/>
      <c r="N18" s="1338"/>
      <c r="O18" s="711"/>
      <c r="P18" s="712"/>
      <c r="Q18" s="712"/>
      <c r="R18" s="713"/>
      <c r="S18" s="590"/>
      <c r="T18" s="444">
        <f t="shared" si="2"/>
        <v>0</v>
      </c>
      <c r="U18" s="445">
        <f>S18*4</f>
        <v>0</v>
      </c>
      <c r="V18" s="329">
        <f t="shared" si="4"/>
        <v>0</v>
      </c>
      <c r="W18" s="328">
        <f t="shared" si="5"/>
        <v>0</v>
      </c>
      <c r="X18" s="298"/>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292"/>
    </row>
    <row r="19" spans="1:57" x14ac:dyDescent="0.35">
      <c r="A19" s="292"/>
      <c r="B19" s="1306" t="s">
        <v>67</v>
      </c>
      <c r="C19" s="1309" t="s">
        <v>335</v>
      </c>
      <c r="D19" s="699" t="s">
        <v>244</v>
      </c>
      <c r="E19" s="299" t="s">
        <v>245</v>
      </c>
      <c r="F19" s="1326" t="s">
        <v>231</v>
      </c>
      <c r="G19" s="1327"/>
      <c r="H19" s="1323">
        <v>2.5999999999999999E-2</v>
      </c>
      <c r="I19" s="1321"/>
      <c r="J19" s="1318"/>
      <c r="K19" s="1323">
        <f t="shared" si="6"/>
        <v>2.5999999999999999E-2</v>
      </c>
      <c r="L19" s="1330">
        <f t="shared" si="7"/>
        <v>0</v>
      </c>
      <c r="M19" s="1333">
        <f t="shared" si="0"/>
        <v>0</v>
      </c>
      <c r="N19" s="1336">
        <f t="shared" si="1"/>
        <v>0</v>
      </c>
      <c r="O19" s="671"/>
      <c r="P19" s="672"/>
      <c r="Q19" s="672"/>
      <c r="R19" s="673"/>
      <c r="S19" s="365"/>
      <c r="T19" s="718">
        <f t="shared" si="8"/>
        <v>0</v>
      </c>
      <c r="U19" s="716">
        <f t="shared" si="9"/>
        <v>0</v>
      </c>
      <c r="V19" s="646">
        <f t="shared" si="4"/>
        <v>0</v>
      </c>
      <c r="W19" s="451">
        <f t="shared" si="5"/>
        <v>0</v>
      </c>
      <c r="X19" s="298"/>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2"/>
    </row>
    <row r="20" spans="1:57" x14ac:dyDescent="0.35">
      <c r="A20" s="292"/>
      <c r="B20" s="1308"/>
      <c r="C20" s="1310"/>
      <c r="D20" s="36" t="s">
        <v>336</v>
      </c>
      <c r="E20" s="301" t="s">
        <v>245</v>
      </c>
      <c r="F20" s="1314"/>
      <c r="G20" s="1328"/>
      <c r="H20" s="1324"/>
      <c r="I20" s="1321"/>
      <c r="J20" s="1318"/>
      <c r="K20" s="1324"/>
      <c r="L20" s="1331"/>
      <c r="M20" s="1334"/>
      <c r="N20" s="1337"/>
      <c r="O20" s="674"/>
      <c r="P20" s="675"/>
      <c r="Q20" s="675"/>
      <c r="R20" s="676"/>
      <c r="S20" s="446"/>
      <c r="T20" s="655">
        <f t="shared" si="8"/>
        <v>0</v>
      </c>
      <c r="U20" s="656">
        <f t="shared" si="9"/>
        <v>0</v>
      </c>
      <c r="V20" s="647">
        <f t="shared" si="4"/>
        <v>0</v>
      </c>
      <c r="W20" s="450">
        <f t="shared" si="5"/>
        <v>0</v>
      </c>
      <c r="X20" s="298"/>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2"/>
    </row>
    <row r="21" spans="1:57" ht="15" thickBot="1" x14ac:dyDescent="0.4">
      <c r="A21" s="292"/>
      <c r="B21" s="1307"/>
      <c r="C21" s="1311"/>
      <c r="D21" s="306" t="s">
        <v>337</v>
      </c>
      <c r="E21" s="697" t="s">
        <v>255</v>
      </c>
      <c r="F21" s="1315"/>
      <c r="G21" s="1329"/>
      <c r="H21" s="1325"/>
      <c r="I21" s="1321"/>
      <c r="J21" s="1318"/>
      <c r="K21" s="1325"/>
      <c r="L21" s="1332"/>
      <c r="M21" s="1335"/>
      <c r="N21" s="1338"/>
      <c r="O21" s="708"/>
      <c r="P21" s="709"/>
      <c r="Q21" s="709"/>
      <c r="R21" s="710"/>
      <c r="S21" s="698"/>
      <c r="T21" s="719">
        <f t="shared" si="2"/>
        <v>0</v>
      </c>
      <c r="U21" s="720">
        <f>S21*4</f>
        <v>0</v>
      </c>
      <c r="V21" s="335">
        <f t="shared" si="4"/>
        <v>0</v>
      </c>
      <c r="W21" s="334">
        <f t="shared" si="5"/>
        <v>0</v>
      </c>
      <c r="X21" s="298"/>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2"/>
    </row>
    <row r="22" spans="1:57" ht="15" thickBot="1" x14ac:dyDescent="0.4">
      <c r="A22" s="292"/>
      <c r="B22" s="955" t="s">
        <v>69</v>
      </c>
      <c r="C22" s="956" t="s">
        <v>68</v>
      </c>
      <c r="D22" s="701" t="s">
        <v>249</v>
      </c>
      <c r="E22" s="702" t="s">
        <v>256</v>
      </c>
      <c r="F22" s="1106" t="s">
        <v>231</v>
      </c>
      <c r="G22" s="703"/>
      <c r="H22" s="704">
        <v>2.5999999999999999E-2</v>
      </c>
      <c r="I22" s="1321"/>
      <c r="J22" s="1318"/>
      <c r="K22" s="704">
        <f t="shared" si="6"/>
        <v>2.5999999999999999E-2</v>
      </c>
      <c r="L22" s="721">
        <f t="shared" si="7"/>
        <v>0</v>
      </c>
      <c r="M22" s="722">
        <f t="shared" si="0"/>
        <v>0</v>
      </c>
      <c r="N22" s="723">
        <f t="shared" si="1"/>
        <v>0</v>
      </c>
      <c r="O22" s="724"/>
      <c r="P22" s="725"/>
      <c r="Q22" s="725"/>
      <c r="R22" s="726"/>
      <c r="S22" s="703"/>
      <c r="T22" s="727">
        <f t="shared" si="2"/>
        <v>0</v>
      </c>
      <c r="U22" s="728">
        <f t="shared" si="3"/>
        <v>0</v>
      </c>
      <c r="V22" s="722">
        <f t="shared" si="4"/>
        <v>0</v>
      </c>
      <c r="W22" s="723">
        <f t="shared" si="5"/>
        <v>0</v>
      </c>
      <c r="X22" s="298"/>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2"/>
    </row>
    <row r="23" spans="1:57" x14ac:dyDescent="0.35">
      <c r="A23" s="292"/>
      <c r="B23" s="957" t="s">
        <v>70</v>
      </c>
      <c r="C23" s="1310" t="s">
        <v>1225</v>
      </c>
      <c r="D23" s="65" t="s">
        <v>253</v>
      </c>
      <c r="E23" s="1312" t="s">
        <v>1241</v>
      </c>
      <c r="F23" s="1314" t="s">
        <v>1110</v>
      </c>
      <c r="G23" s="592"/>
      <c r="H23" s="663">
        <v>17.221</v>
      </c>
      <c r="I23" s="1321"/>
      <c r="J23" s="1318"/>
      <c r="K23" s="666">
        <f t="shared" si="6"/>
        <v>17.221</v>
      </c>
      <c r="L23" s="647">
        <f t="shared" si="7"/>
        <v>0</v>
      </c>
      <c r="M23" s="652">
        <f t="shared" si="0"/>
        <v>0</v>
      </c>
      <c r="N23" s="450">
        <f t="shared" si="1"/>
        <v>0</v>
      </c>
      <c r="O23" s="705"/>
      <c r="P23" s="706"/>
      <c r="Q23" s="706"/>
      <c r="R23" s="707"/>
      <c r="S23" s="592"/>
      <c r="T23" s="657">
        <f t="shared" si="2"/>
        <v>0</v>
      </c>
      <c r="U23" s="658">
        <f>S23*4</f>
        <v>0</v>
      </c>
      <c r="V23" s="653">
        <f t="shared" si="4"/>
        <v>0</v>
      </c>
      <c r="W23" s="331">
        <f t="shared" si="5"/>
        <v>0</v>
      </c>
      <c r="X23" s="298"/>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2"/>
    </row>
    <row r="24" spans="1:57" x14ac:dyDescent="0.35">
      <c r="A24" s="292"/>
      <c r="B24" s="958" t="s">
        <v>71</v>
      </c>
      <c r="C24" s="1310"/>
      <c r="D24" s="36" t="s">
        <v>254</v>
      </c>
      <c r="E24" s="1312"/>
      <c r="F24" s="1314"/>
      <c r="G24" s="446"/>
      <c r="H24" s="664">
        <v>10.332000000000001</v>
      </c>
      <c r="I24" s="1321"/>
      <c r="J24" s="1318"/>
      <c r="K24" s="668">
        <f t="shared" si="6"/>
        <v>10.332000000000001</v>
      </c>
      <c r="L24" s="647">
        <f t="shared" si="7"/>
        <v>0</v>
      </c>
      <c r="M24" s="652">
        <f t="shared" si="0"/>
        <v>0</v>
      </c>
      <c r="N24" s="450">
        <f t="shared" si="1"/>
        <v>0</v>
      </c>
      <c r="O24" s="674"/>
      <c r="P24" s="675"/>
      <c r="Q24" s="675"/>
      <c r="R24" s="676"/>
      <c r="S24" s="446"/>
      <c r="T24" s="304">
        <f t="shared" si="2"/>
        <v>0</v>
      </c>
      <c r="U24" s="305">
        <f>S24*4</f>
        <v>0</v>
      </c>
      <c r="V24" s="303">
        <f t="shared" si="4"/>
        <v>0</v>
      </c>
      <c r="W24" s="302">
        <f t="shared" si="5"/>
        <v>0</v>
      </c>
      <c r="X24" s="298"/>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2"/>
    </row>
    <row r="25" spans="1:57" ht="15" thickBot="1" x14ac:dyDescent="0.4">
      <c r="A25" s="292"/>
      <c r="B25" s="959" t="s">
        <v>72</v>
      </c>
      <c r="C25" s="1311"/>
      <c r="D25" s="306" t="s">
        <v>338</v>
      </c>
      <c r="E25" s="1313"/>
      <c r="F25" s="1315"/>
      <c r="G25" s="659"/>
      <c r="H25" s="665">
        <v>6.8879999999999999</v>
      </c>
      <c r="I25" s="1322"/>
      <c r="J25" s="1319"/>
      <c r="K25" s="669">
        <f t="shared" si="6"/>
        <v>6.8879999999999999</v>
      </c>
      <c r="L25" s="335">
        <f t="shared" si="7"/>
        <v>0</v>
      </c>
      <c r="M25" s="336">
        <f t="shared" si="0"/>
        <v>0</v>
      </c>
      <c r="N25" s="334">
        <f t="shared" si="1"/>
        <v>0</v>
      </c>
      <c r="O25" s="677"/>
      <c r="P25" s="678"/>
      <c r="Q25" s="678"/>
      <c r="R25" s="679"/>
      <c r="S25" s="659"/>
      <c r="T25" s="660">
        <f t="shared" si="2"/>
        <v>0</v>
      </c>
      <c r="U25" s="661">
        <f>S25*4</f>
        <v>0</v>
      </c>
      <c r="V25" s="662">
        <f t="shared" si="4"/>
        <v>0</v>
      </c>
      <c r="W25" s="308">
        <f t="shared" si="5"/>
        <v>0</v>
      </c>
      <c r="X25" s="298"/>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2"/>
    </row>
    <row r="26" spans="1:57" ht="15" thickBot="1" x14ac:dyDescent="0.4">
      <c r="A26" s="292"/>
      <c r="B26" s="309"/>
      <c r="C26" s="310"/>
      <c r="D26" s="310"/>
      <c r="E26" s="310"/>
      <c r="F26" s="310"/>
      <c r="G26" s="310"/>
      <c r="H26" s="310"/>
      <c r="I26" s="310"/>
      <c r="J26" s="310"/>
      <c r="K26" s="310"/>
      <c r="L26" s="311">
        <f>SUM(L3:L25)</f>
        <v>0</v>
      </c>
      <c r="M26" s="312">
        <f>SUM(M3:M25)</f>
        <v>0</v>
      </c>
      <c r="N26" s="313">
        <f>SUM(N3:N25)</f>
        <v>0</v>
      </c>
      <c r="O26" s="680"/>
      <c r="P26" s="680"/>
      <c r="Q26" s="680"/>
      <c r="R26" s="314"/>
      <c r="S26" s="1077">
        <f>SUM(S3:S25)</f>
        <v>0</v>
      </c>
      <c r="T26" s="1076">
        <f>SUM(T3:T25)</f>
        <v>0</v>
      </c>
      <c r="U26" s="316">
        <f>SUM(U3:U25)</f>
        <v>0</v>
      </c>
      <c r="V26" s="317">
        <f>SUM(V3:V25)</f>
        <v>0</v>
      </c>
      <c r="W26" s="318">
        <f>SUM(W3:W25)</f>
        <v>0</v>
      </c>
      <c r="X26" s="298"/>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2"/>
    </row>
    <row r="27" spans="1:57" ht="15" thickBot="1" x14ac:dyDescent="0.4">
      <c r="A27" s="292"/>
      <c r="B27" s="309"/>
      <c r="C27" s="309"/>
      <c r="D27" s="309"/>
      <c r="E27" s="309"/>
      <c r="F27" s="309"/>
      <c r="G27" s="309"/>
      <c r="H27" s="309"/>
      <c r="I27" s="309"/>
      <c r="J27" s="309"/>
      <c r="K27" s="309"/>
      <c r="L27" s="309"/>
      <c r="M27" s="293"/>
      <c r="N27" s="293"/>
      <c r="O27" s="292"/>
      <c r="P27" s="292"/>
      <c r="Q27" s="292"/>
      <c r="R27" s="292"/>
      <c r="S27" s="1304" t="s">
        <v>275</v>
      </c>
      <c r="T27" s="1304"/>
      <c r="U27" s="1304"/>
      <c r="V27" s="1305"/>
      <c r="W27" s="319">
        <f>IFERROR(W26/N26,0)</f>
        <v>0</v>
      </c>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2"/>
    </row>
    <row r="28" spans="1:57" ht="15" thickBot="1" x14ac:dyDescent="0.4">
      <c r="A28" s="292"/>
      <c r="B28" s="309"/>
      <c r="C28" s="309"/>
      <c r="D28" s="309"/>
      <c r="E28" s="309"/>
      <c r="F28" s="309"/>
      <c r="G28" s="309"/>
      <c r="H28" s="309"/>
      <c r="I28" s="309"/>
      <c r="J28" s="309"/>
      <c r="K28" s="309"/>
      <c r="L28" s="309"/>
      <c r="M28" s="293"/>
      <c r="N28" s="293"/>
      <c r="O28" s="293"/>
      <c r="P28" s="293"/>
      <c r="Q28" s="293"/>
      <c r="R28" s="293"/>
      <c r="S28" s="320"/>
      <c r="T28" s="320"/>
      <c r="U28" s="320"/>
      <c r="V28" s="320"/>
      <c r="W28" s="320"/>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2"/>
    </row>
    <row r="29" spans="1:57" ht="15" thickBot="1" x14ac:dyDescent="0.4">
      <c r="A29" s="292"/>
      <c r="B29" s="309"/>
      <c r="C29" s="309"/>
      <c r="D29" s="309"/>
      <c r="E29" s="309"/>
      <c r="F29" s="309"/>
      <c r="G29" s="309"/>
      <c r="H29" s="309"/>
      <c r="I29" s="309"/>
      <c r="J29" s="309"/>
      <c r="K29" s="309"/>
      <c r="L29" s="309"/>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2"/>
    </row>
    <row r="30" spans="1:57" ht="15" thickBot="1" x14ac:dyDescent="0.4">
      <c r="A30" s="292"/>
      <c r="B30" s="309"/>
      <c r="C30" s="309"/>
      <c r="D30" s="309"/>
      <c r="E30" s="309"/>
      <c r="F30" s="309"/>
      <c r="G30" s="309"/>
      <c r="H30" s="309"/>
      <c r="I30" s="309"/>
      <c r="J30" s="309"/>
      <c r="K30" s="309"/>
      <c r="L30" s="309"/>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2"/>
    </row>
    <row r="31" spans="1:57" ht="15" thickBot="1" x14ac:dyDescent="0.4">
      <c r="A31" s="292"/>
      <c r="B31" s="309"/>
      <c r="C31" s="309"/>
      <c r="D31" s="309"/>
      <c r="E31" s="309"/>
      <c r="F31" s="309"/>
      <c r="G31" s="309"/>
      <c r="H31" s="309"/>
      <c r="I31" s="309"/>
      <c r="J31" s="309"/>
      <c r="K31" s="309"/>
      <c r="L31" s="309"/>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2"/>
    </row>
    <row r="32" spans="1:57" ht="15" thickBot="1" x14ac:dyDescent="0.4">
      <c r="A32" s="292"/>
      <c r="B32" s="309"/>
      <c r="C32" s="309"/>
      <c r="D32" s="309"/>
      <c r="E32" s="309"/>
      <c r="F32" s="309"/>
      <c r="G32" s="309"/>
      <c r="H32" s="309"/>
      <c r="I32" s="309"/>
      <c r="J32" s="309"/>
      <c r="K32" s="309"/>
      <c r="L32" s="309"/>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2"/>
    </row>
    <row r="33" spans="1:57" ht="15" thickBot="1" x14ac:dyDescent="0.4">
      <c r="A33" s="292"/>
      <c r="B33" s="309"/>
      <c r="C33" s="309"/>
      <c r="D33" s="309"/>
      <c r="E33" s="309"/>
      <c r="F33" s="309"/>
      <c r="G33" s="309"/>
      <c r="H33" s="309"/>
      <c r="I33" s="309"/>
      <c r="J33" s="309"/>
      <c r="K33" s="309"/>
      <c r="L33" s="309"/>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2"/>
    </row>
    <row r="34" spans="1:57" ht="15" thickBot="1" x14ac:dyDescent="0.4">
      <c r="A34" s="292"/>
      <c r="B34" s="309"/>
      <c r="C34" s="309"/>
      <c r="D34" s="309"/>
      <c r="E34" s="309"/>
      <c r="F34" s="309"/>
      <c r="G34" s="309"/>
      <c r="H34" s="309"/>
      <c r="I34" s="309"/>
      <c r="J34" s="309"/>
      <c r="K34" s="309"/>
      <c r="L34" s="309"/>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2"/>
    </row>
    <row r="35" spans="1:57" ht="15" thickBot="1" x14ac:dyDescent="0.4">
      <c r="A35" s="292"/>
      <c r="B35" s="309"/>
      <c r="C35" s="309"/>
      <c r="D35" s="309"/>
      <c r="E35" s="309"/>
      <c r="F35" s="309"/>
      <c r="G35" s="309"/>
      <c r="H35" s="309"/>
      <c r="I35" s="309"/>
      <c r="J35" s="309"/>
      <c r="K35" s="309"/>
      <c r="L35" s="309"/>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2"/>
    </row>
    <row r="36" spans="1:57" ht="15" thickBot="1" x14ac:dyDescent="0.4">
      <c r="A36" s="292"/>
      <c r="B36" s="309"/>
      <c r="C36" s="309"/>
      <c r="D36" s="309"/>
      <c r="E36" s="309"/>
      <c r="F36" s="309"/>
      <c r="G36" s="309"/>
      <c r="H36" s="309"/>
      <c r="I36" s="309"/>
      <c r="J36" s="309"/>
      <c r="K36" s="309"/>
      <c r="L36" s="309"/>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2"/>
    </row>
    <row r="37" spans="1:57" ht="15" thickBot="1" x14ac:dyDescent="0.4">
      <c r="A37" s="292"/>
      <c r="B37" s="309"/>
      <c r="C37" s="309"/>
      <c r="D37" s="309"/>
      <c r="E37" s="309"/>
      <c r="F37" s="309"/>
      <c r="G37" s="309"/>
      <c r="H37" s="309"/>
      <c r="I37" s="309"/>
      <c r="J37" s="309"/>
      <c r="K37" s="309"/>
      <c r="L37" s="309"/>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2"/>
    </row>
    <row r="38" spans="1:57" ht="15" thickBot="1" x14ac:dyDescent="0.4">
      <c r="A38" s="292"/>
      <c r="B38" s="309"/>
      <c r="C38" s="309"/>
      <c r="D38" s="309"/>
      <c r="E38" s="309"/>
      <c r="F38" s="309"/>
      <c r="G38" s="309"/>
      <c r="H38" s="309"/>
      <c r="I38" s="309"/>
      <c r="J38" s="309"/>
      <c r="K38" s="309"/>
      <c r="L38" s="309"/>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2"/>
    </row>
    <row r="39" spans="1:57" ht="15" thickBot="1" x14ac:dyDescent="0.4">
      <c r="A39" s="292"/>
      <c r="B39" s="309"/>
      <c r="C39" s="309"/>
      <c r="D39" s="309"/>
      <c r="E39" s="309"/>
      <c r="F39" s="309"/>
      <c r="G39" s="309"/>
      <c r="H39" s="309"/>
      <c r="I39" s="309"/>
      <c r="J39" s="309"/>
      <c r="K39" s="309"/>
      <c r="L39" s="309"/>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2"/>
    </row>
    <row r="40" spans="1:57" ht="15" thickBot="1" x14ac:dyDescent="0.4">
      <c r="A40" s="292"/>
      <c r="B40" s="309"/>
      <c r="C40" s="309"/>
      <c r="D40" s="309"/>
      <c r="E40" s="309"/>
      <c r="F40" s="309"/>
      <c r="G40" s="309"/>
      <c r="H40" s="309"/>
      <c r="I40" s="309"/>
      <c r="J40" s="309"/>
      <c r="K40" s="309"/>
      <c r="L40" s="309"/>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2"/>
    </row>
    <row r="41" spans="1:57" ht="15" thickBot="1" x14ac:dyDescent="0.4">
      <c r="A41" s="292"/>
      <c r="B41" s="309"/>
      <c r="C41" s="309"/>
      <c r="D41" s="309"/>
      <c r="E41" s="309"/>
      <c r="F41" s="309"/>
      <c r="G41" s="309"/>
      <c r="H41" s="309"/>
      <c r="I41" s="309"/>
      <c r="J41" s="309"/>
      <c r="K41" s="309"/>
      <c r="L41" s="309"/>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2"/>
    </row>
    <row r="42" spans="1:57" ht="15" thickBot="1" x14ac:dyDescent="0.4">
      <c r="A42" s="292"/>
      <c r="B42" s="309"/>
      <c r="C42" s="309"/>
      <c r="D42" s="309"/>
      <c r="E42" s="309"/>
      <c r="F42" s="309"/>
      <c r="G42" s="309"/>
      <c r="H42" s="309"/>
      <c r="I42" s="309"/>
      <c r="J42" s="309"/>
      <c r="K42" s="309"/>
      <c r="L42" s="309"/>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2"/>
    </row>
    <row r="43" spans="1:57" ht="15" thickBot="1" x14ac:dyDescent="0.4">
      <c r="A43" s="292"/>
      <c r="B43" s="309"/>
      <c r="C43" s="309"/>
      <c r="D43" s="309"/>
      <c r="E43" s="309"/>
      <c r="F43" s="309"/>
      <c r="G43" s="309"/>
      <c r="H43" s="309"/>
      <c r="I43" s="309"/>
      <c r="J43" s="309"/>
      <c r="K43" s="309"/>
      <c r="L43" s="309"/>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2"/>
    </row>
    <row r="44" spans="1:57" ht="15" thickBot="1" x14ac:dyDescent="0.4">
      <c r="A44" s="292"/>
      <c r="B44" s="309"/>
      <c r="C44" s="309"/>
      <c r="D44" s="309"/>
      <c r="E44" s="309"/>
      <c r="F44" s="309"/>
      <c r="G44" s="309"/>
      <c r="H44" s="309"/>
      <c r="I44" s="309"/>
      <c r="J44" s="309"/>
      <c r="K44" s="309"/>
      <c r="L44" s="309"/>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2"/>
    </row>
    <row r="45" spans="1:57" ht="15" thickBot="1" x14ac:dyDescent="0.4">
      <c r="A45" s="292"/>
      <c r="B45" s="309"/>
      <c r="C45" s="309"/>
      <c r="D45" s="309"/>
      <c r="E45" s="309"/>
      <c r="F45" s="309"/>
      <c r="G45" s="309"/>
      <c r="H45" s="309"/>
      <c r="I45" s="309"/>
      <c r="J45" s="309"/>
      <c r="K45" s="309"/>
      <c r="L45" s="309"/>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2"/>
    </row>
    <row r="46" spans="1:57" ht="15" thickBot="1" x14ac:dyDescent="0.4">
      <c r="A46" s="292"/>
      <c r="B46" s="309"/>
      <c r="C46" s="309"/>
      <c r="D46" s="309"/>
      <c r="E46" s="309"/>
      <c r="F46" s="309"/>
      <c r="G46" s="309"/>
      <c r="H46" s="309"/>
      <c r="I46" s="309"/>
      <c r="J46" s="309"/>
      <c r="K46" s="309"/>
      <c r="L46" s="309"/>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2"/>
    </row>
    <row r="47" spans="1:57" ht="15" thickBot="1" x14ac:dyDescent="0.4">
      <c r="A47" s="292"/>
      <c r="B47" s="309"/>
      <c r="C47" s="309"/>
      <c r="D47" s="309"/>
      <c r="E47" s="309"/>
      <c r="F47" s="309"/>
      <c r="G47" s="309"/>
      <c r="H47" s="309"/>
      <c r="I47" s="309"/>
      <c r="J47" s="309"/>
      <c r="K47" s="309"/>
      <c r="L47" s="309"/>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2"/>
    </row>
    <row r="48" spans="1:57" ht="15" thickBot="1" x14ac:dyDescent="0.4">
      <c r="A48" s="292"/>
      <c r="B48" s="309"/>
      <c r="C48" s="309"/>
      <c r="D48" s="309"/>
      <c r="E48" s="309"/>
      <c r="F48" s="309"/>
      <c r="G48" s="309"/>
      <c r="H48" s="309"/>
      <c r="I48" s="309"/>
      <c r="J48" s="309"/>
      <c r="K48" s="309"/>
      <c r="L48" s="309"/>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2"/>
    </row>
    <row r="49" spans="1:57" ht="15" thickBot="1" x14ac:dyDescent="0.4">
      <c r="A49" s="292"/>
      <c r="B49" s="309"/>
      <c r="C49" s="309"/>
      <c r="D49" s="309"/>
      <c r="E49" s="309"/>
      <c r="F49" s="309"/>
      <c r="G49" s="309"/>
      <c r="H49" s="309"/>
      <c r="I49" s="309"/>
      <c r="J49" s="309"/>
      <c r="K49" s="309"/>
      <c r="L49" s="309"/>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2"/>
    </row>
    <row r="50" spans="1:57" ht="15" thickBot="1" x14ac:dyDescent="0.4">
      <c r="A50" s="292"/>
      <c r="B50" s="309"/>
      <c r="C50" s="309"/>
      <c r="D50" s="309"/>
      <c r="E50" s="309"/>
      <c r="F50" s="309"/>
      <c r="G50" s="309"/>
      <c r="H50" s="309"/>
      <c r="I50" s="309"/>
      <c r="J50" s="309"/>
      <c r="K50" s="309"/>
      <c r="L50" s="309"/>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2"/>
    </row>
    <row r="51" spans="1:57" ht="15" thickBot="1" x14ac:dyDescent="0.4">
      <c r="A51" s="292"/>
      <c r="B51" s="309"/>
      <c r="C51" s="309"/>
      <c r="D51" s="309"/>
      <c r="E51" s="309"/>
      <c r="F51" s="309"/>
      <c r="G51" s="309"/>
      <c r="H51" s="309"/>
      <c r="I51" s="309"/>
      <c r="J51" s="309"/>
      <c r="K51" s="309"/>
      <c r="L51" s="309"/>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2"/>
    </row>
    <row r="52" spans="1:57" ht="15" thickBot="1" x14ac:dyDescent="0.4">
      <c r="A52" s="292"/>
      <c r="B52" s="309"/>
      <c r="C52" s="309"/>
      <c r="D52" s="309"/>
      <c r="E52" s="309"/>
      <c r="F52" s="309"/>
      <c r="G52" s="309"/>
      <c r="H52" s="309"/>
      <c r="I52" s="309"/>
      <c r="J52" s="309"/>
      <c r="K52" s="309"/>
      <c r="L52" s="309"/>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2"/>
    </row>
    <row r="53" spans="1:57" ht="15" thickBot="1" x14ac:dyDescent="0.4">
      <c r="A53" s="292"/>
      <c r="B53" s="309"/>
      <c r="C53" s="309"/>
      <c r="D53" s="309"/>
      <c r="E53" s="309"/>
      <c r="F53" s="309"/>
      <c r="G53" s="309"/>
      <c r="H53" s="309"/>
      <c r="I53" s="309"/>
      <c r="J53" s="309"/>
      <c r="K53" s="309"/>
      <c r="L53" s="309"/>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2"/>
    </row>
    <row r="54" spans="1:57" ht="15" thickBot="1" x14ac:dyDescent="0.4">
      <c r="A54" s="292"/>
      <c r="B54" s="309"/>
      <c r="C54" s="309"/>
      <c r="D54" s="309"/>
      <c r="E54" s="309"/>
      <c r="F54" s="309"/>
      <c r="G54" s="309"/>
      <c r="H54" s="309"/>
      <c r="I54" s="309"/>
      <c r="J54" s="309"/>
      <c r="K54" s="309"/>
      <c r="L54" s="309"/>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2"/>
    </row>
    <row r="55" spans="1:57" ht="15" thickBot="1" x14ac:dyDescent="0.4">
      <c r="A55" s="292"/>
      <c r="B55" s="309"/>
      <c r="C55" s="309"/>
      <c r="D55" s="309"/>
      <c r="E55" s="309"/>
      <c r="F55" s="309"/>
      <c r="G55" s="309"/>
      <c r="H55" s="309"/>
      <c r="I55" s="309"/>
      <c r="J55" s="309"/>
      <c r="K55" s="309"/>
      <c r="L55" s="309"/>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293"/>
      <c r="BD55" s="293"/>
      <c r="BE55" s="292"/>
    </row>
    <row r="56" spans="1:57" ht="15" thickBot="1" x14ac:dyDescent="0.4">
      <c r="A56" s="292"/>
      <c r="B56" s="309"/>
      <c r="C56" s="309"/>
      <c r="D56" s="309"/>
      <c r="E56" s="309"/>
      <c r="F56" s="309"/>
      <c r="G56" s="309"/>
      <c r="H56" s="309"/>
      <c r="I56" s="309"/>
      <c r="J56" s="309"/>
      <c r="K56" s="309"/>
      <c r="L56" s="309"/>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3"/>
      <c r="BD56" s="293"/>
      <c r="BE56" s="292"/>
    </row>
    <row r="57" spans="1:57" ht="15" thickBot="1" x14ac:dyDescent="0.4">
      <c r="A57" s="292"/>
      <c r="B57" s="309"/>
      <c r="C57" s="309"/>
      <c r="D57" s="309"/>
      <c r="E57" s="309"/>
      <c r="F57" s="309"/>
      <c r="G57" s="309"/>
      <c r="H57" s="309"/>
      <c r="I57" s="309"/>
      <c r="J57" s="309"/>
      <c r="K57" s="309"/>
      <c r="L57" s="309"/>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3"/>
      <c r="AY57" s="293"/>
      <c r="AZ57" s="293"/>
      <c r="BA57" s="293"/>
      <c r="BB57" s="293"/>
      <c r="BC57" s="293"/>
      <c r="BD57" s="293"/>
      <c r="BE57" s="292"/>
    </row>
    <row r="58" spans="1:57" ht="15" thickBot="1" x14ac:dyDescent="0.4">
      <c r="A58" s="292"/>
      <c r="B58" s="309"/>
      <c r="C58" s="309"/>
      <c r="D58" s="309"/>
      <c r="E58" s="309"/>
      <c r="F58" s="309"/>
      <c r="G58" s="309"/>
      <c r="H58" s="309"/>
      <c r="I58" s="309"/>
      <c r="J58" s="309"/>
      <c r="K58" s="309"/>
      <c r="L58" s="309"/>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3"/>
      <c r="BD58" s="293"/>
      <c r="BE58" s="292"/>
    </row>
    <row r="59" spans="1:57" ht="15" thickBot="1" x14ac:dyDescent="0.4">
      <c r="A59" s="292"/>
      <c r="B59" s="309"/>
      <c r="C59" s="309"/>
      <c r="D59" s="309"/>
      <c r="E59" s="309"/>
      <c r="F59" s="309"/>
      <c r="G59" s="309"/>
      <c r="H59" s="309"/>
      <c r="I59" s="309"/>
      <c r="J59" s="309"/>
      <c r="K59" s="309"/>
      <c r="L59" s="309"/>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3"/>
      <c r="BD59" s="293"/>
      <c r="BE59" s="292"/>
    </row>
    <row r="60" spans="1:57" ht="15" thickBot="1" x14ac:dyDescent="0.4">
      <c r="A60" s="292"/>
      <c r="B60" s="309"/>
      <c r="C60" s="309"/>
      <c r="D60" s="309"/>
      <c r="E60" s="309"/>
      <c r="F60" s="309"/>
      <c r="G60" s="309"/>
      <c r="H60" s="309"/>
      <c r="I60" s="309"/>
      <c r="J60" s="309"/>
      <c r="K60" s="309"/>
      <c r="L60" s="309"/>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2"/>
    </row>
    <row r="61" spans="1:57" ht="15" thickBot="1" x14ac:dyDescent="0.4">
      <c r="A61" s="292"/>
      <c r="B61" s="309"/>
      <c r="C61" s="309"/>
      <c r="D61" s="309"/>
      <c r="E61" s="309"/>
      <c r="F61" s="309"/>
      <c r="G61" s="309"/>
      <c r="H61" s="309"/>
      <c r="I61" s="309"/>
      <c r="J61" s="309"/>
      <c r="K61" s="309"/>
      <c r="L61" s="309"/>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3"/>
      <c r="BD61" s="293"/>
      <c r="BE61" s="292"/>
    </row>
    <row r="62" spans="1:57" ht="15" thickBot="1" x14ac:dyDescent="0.4">
      <c r="A62" s="292"/>
      <c r="B62" s="309"/>
      <c r="C62" s="309"/>
      <c r="D62" s="309"/>
      <c r="E62" s="309"/>
      <c r="F62" s="309"/>
      <c r="G62" s="309"/>
      <c r="H62" s="309"/>
      <c r="I62" s="309"/>
      <c r="J62" s="309"/>
      <c r="K62" s="309"/>
      <c r="L62" s="309"/>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3"/>
      <c r="BA62" s="293"/>
      <c r="BB62" s="293"/>
      <c r="BC62" s="293"/>
      <c r="BD62" s="293"/>
      <c r="BE62" s="292"/>
    </row>
    <row r="63" spans="1:57" ht="15" thickBot="1" x14ac:dyDescent="0.4">
      <c r="A63" s="292"/>
      <c r="B63" s="309"/>
      <c r="C63" s="309"/>
      <c r="D63" s="309"/>
      <c r="E63" s="309"/>
      <c r="F63" s="309"/>
      <c r="G63" s="309"/>
      <c r="H63" s="309"/>
      <c r="I63" s="309"/>
      <c r="J63" s="309"/>
      <c r="K63" s="309"/>
      <c r="L63" s="309"/>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3"/>
      <c r="BA63" s="293"/>
      <c r="BB63" s="293"/>
      <c r="BC63" s="293"/>
      <c r="BD63" s="293"/>
      <c r="BE63" s="292"/>
    </row>
    <row r="64" spans="1:57" ht="15" thickBot="1" x14ac:dyDescent="0.4">
      <c r="A64" s="292"/>
      <c r="B64" s="309"/>
      <c r="C64" s="309"/>
      <c r="D64" s="309"/>
      <c r="E64" s="309"/>
      <c r="F64" s="309"/>
      <c r="G64" s="309"/>
      <c r="H64" s="309"/>
      <c r="I64" s="309"/>
      <c r="J64" s="309"/>
      <c r="K64" s="309"/>
      <c r="L64" s="309"/>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3"/>
      <c r="BD64" s="293"/>
      <c r="BE64" s="292"/>
    </row>
    <row r="65" spans="1:57" ht="15" thickBot="1" x14ac:dyDescent="0.4">
      <c r="A65" s="292"/>
      <c r="B65" s="309"/>
      <c r="C65" s="309"/>
      <c r="D65" s="309"/>
      <c r="E65" s="309"/>
      <c r="F65" s="309"/>
      <c r="G65" s="309"/>
      <c r="H65" s="309"/>
      <c r="I65" s="309"/>
      <c r="J65" s="309"/>
      <c r="K65" s="309"/>
      <c r="L65" s="309"/>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293"/>
      <c r="BC65" s="293"/>
      <c r="BD65" s="293"/>
      <c r="BE65" s="292"/>
    </row>
    <row r="66" spans="1:57" ht="15" thickBot="1" x14ac:dyDescent="0.4">
      <c r="A66" s="292"/>
      <c r="B66" s="309"/>
      <c r="C66" s="309"/>
      <c r="D66" s="309"/>
      <c r="E66" s="309"/>
      <c r="F66" s="309"/>
      <c r="G66" s="309"/>
      <c r="H66" s="309"/>
      <c r="I66" s="309"/>
      <c r="J66" s="309"/>
      <c r="K66" s="309"/>
      <c r="L66" s="309"/>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c r="BA66" s="293"/>
      <c r="BB66" s="293"/>
      <c r="BC66" s="293"/>
      <c r="BD66" s="293"/>
      <c r="BE66" s="292"/>
    </row>
    <row r="67" spans="1:57" ht="15" thickBot="1" x14ac:dyDescent="0.4">
      <c r="A67" s="292"/>
      <c r="B67" s="309"/>
      <c r="C67" s="309"/>
      <c r="D67" s="309"/>
      <c r="E67" s="309"/>
      <c r="F67" s="309"/>
      <c r="G67" s="309"/>
      <c r="H67" s="309"/>
      <c r="I67" s="309"/>
      <c r="J67" s="309"/>
      <c r="K67" s="309"/>
      <c r="L67" s="309"/>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3"/>
      <c r="BA67" s="293"/>
      <c r="BB67" s="293"/>
      <c r="BC67" s="293"/>
      <c r="BD67" s="293"/>
      <c r="BE67" s="292"/>
    </row>
    <row r="68" spans="1:57" ht="15" thickBot="1" x14ac:dyDescent="0.4">
      <c r="A68" s="292"/>
      <c r="B68" s="309"/>
      <c r="C68" s="309"/>
      <c r="D68" s="309"/>
      <c r="E68" s="309"/>
      <c r="F68" s="309"/>
      <c r="G68" s="309"/>
      <c r="H68" s="309"/>
      <c r="I68" s="309"/>
      <c r="J68" s="309"/>
      <c r="K68" s="309"/>
      <c r="L68" s="309"/>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c r="BA68" s="293"/>
      <c r="BB68" s="293"/>
      <c r="BC68" s="293"/>
      <c r="BD68" s="293"/>
      <c r="BE68" s="292"/>
    </row>
    <row r="69" spans="1:57" ht="15" thickBot="1" x14ac:dyDescent="0.4">
      <c r="A69" s="292"/>
      <c r="B69" s="309"/>
      <c r="C69" s="309"/>
      <c r="D69" s="309"/>
      <c r="E69" s="309"/>
      <c r="F69" s="309"/>
      <c r="G69" s="309"/>
      <c r="H69" s="309"/>
      <c r="I69" s="309"/>
      <c r="J69" s="309"/>
      <c r="K69" s="309"/>
      <c r="L69" s="309"/>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3"/>
      <c r="BA69" s="293"/>
      <c r="BB69" s="293"/>
      <c r="BC69" s="293"/>
      <c r="BD69" s="293"/>
      <c r="BE69" s="292"/>
    </row>
    <row r="70" spans="1:57" ht="15" thickBot="1" x14ac:dyDescent="0.4">
      <c r="A70" s="292"/>
      <c r="B70" s="309"/>
      <c r="C70" s="309"/>
      <c r="D70" s="309"/>
      <c r="E70" s="309"/>
      <c r="F70" s="309"/>
      <c r="G70" s="309"/>
      <c r="H70" s="309"/>
      <c r="I70" s="309"/>
      <c r="J70" s="309"/>
      <c r="K70" s="309"/>
      <c r="L70" s="309"/>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3"/>
      <c r="AY70" s="293"/>
      <c r="AZ70" s="293"/>
      <c r="BA70" s="293"/>
      <c r="BB70" s="293"/>
      <c r="BC70" s="293"/>
      <c r="BD70" s="293"/>
      <c r="BE70" s="292"/>
    </row>
    <row r="71" spans="1:57" ht="15" thickBot="1" x14ac:dyDescent="0.4">
      <c r="A71" s="292"/>
      <c r="B71" s="309"/>
      <c r="C71" s="309"/>
      <c r="D71" s="309"/>
      <c r="E71" s="309"/>
      <c r="F71" s="309"/>
      <c r="G71" s="309"/>
      <c r="H71" s="309"/>
      <c r="I71" s="309"/>
      <c r="J71" s="309"/>
      <c r="K71" s="309"/>
      <c r="L71" s="309"/>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3"/>
      <c r="AY71" s="293"/>
      <c r="AZ71" s="293"/>
      <c r="BA71" s="293"/>
      <c r="BB71" s="293"/>
      <c r="BC71" s="293"/>
      <c r="BD71" s="293"/>
      <c r="BE71" s="292"/>
    </row>
    <row r="72" spans="1:57" ht="15" thickBot="1" x14ac:dyDescent="0.4">
      <c r="A72" s="292"/>
      <c r="B72" s="309"/>
      <c r="C72" s="309"/>
      <c r="D72" s="309"/>
      <c r="E72" s="309"/>
      <c r="F72" s="309"/>
      <c r="G72" s="309"/>
      <c r="H72" s="309"/>
      <c r="I72" s="309"/>
      <c r="J72" s="309"/>
      <c r="K72" s="309"/>
      <c r="L72" s="309"/>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293"/>
      <c r="AZ72" s="293"/>
      <c r="BA72" s="293"/>
      <c r="BB72" s="293"/>
      <c r="BC72" s="293"/>
      <c r="BD72" s="293"/>
      <c r="BE72" s="292"/>
    </row>
    <row r="73" spans="1:57" ht="15" thickBot="1" x14ac:dyDescent="0.4">
      <c r="A73" s="292"/>
      <c r="B73" s="309"/>
      <c r="C73" s="309"/>
      <c r="D73" s="309"/>
      <c r="E73" s="309"/>
      <c r="F73" s="309"/>
      <c r="G73" s="309"/>
      <c r="H73" s="309"/>
      <c r="I73" s="309"/>
      <c r="J73" s="309"/>
      <c r="K73" s="309"/>
      <c r="L73" s="309"/>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293"/>
      <c r="AZ73" s="293"/>
      <c r="BA73" s="293"/>
      <c r="BB73" s="293"/>
      <c r="BC73" s="293"/>
      <c r="BD73" s="293"/>
      <c r="BE73" s="292"/>
    </row>
    <row r="74" spans="1:57" ht="15" thickBot="1" x14ac:dyDescent="0.4">
      <c r="A74" s="292"/>
      <c r="B74" s="309"/>
      <c r="C74" s="309"/>
      <c r="D74" s="309"/>
      <c r="E74" s="309"/>
      <c r="F74" s="309"/>
      <c r="G74" s="309"/>
      <c r="H74" s="309"/>
      <c r="I74" s="309"/>
      <c r="J74" s="309"/>
      <c r="K74" s="309"/>
      <c r="L74" s="309"/>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3"/>
      <c r="BD74" s="293"/>
      <c r="BE74" s="292"/>
    </row>
    <row r="75" spans="1:57" ht="15" thickBot="1" x14ac:dyDescent="0.4">
      <c r="A75" s="292"/>
      <c r="B75" s="309"/>
      <c r="C75" s="309"/>
      <c r="D75" s="309"/>
      <c r="E75" s="309"/>
      <c r="F75" s="309"/>
      <c r="G75" s="309"/>
      <c r="H75" s="309"/>
      <c r="I75" s="309"/>
      <c r="J75" s="309"/>
      <c r="K75" s="309"/>
      <c r="L75" s="309"/>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c r="AT75" s="293"/>
      <c r="AU75" s="293"/>
      <c r="AV75" s="293"/>
      <c r="AW75" s="293"/>
      <c r="AX75" s="293"/>
      <c r="AY75" s="293"/>
      <c r="AZ75" s="293"/>
      <c r="BA75" s="293"/>
      <c r="BB75" s="293"/>
      <c r="BC75" s="293"/>
      <c r="BD75" s="293"/>
      <c r="BE75" s="292"/>
    </row>
    <row r="76" spans="1:57" ht="15" thickBot="1" x14ac:dyDescent="0.4">
      <c r="A76" s="292"/>
      <c r="B76" s="309"/>
      <c r="C76" s="309"/>
      <c r="D76" s="309"/>
      <c r="E76" s="309"/>
      <c r="F76" s="309"/>
      <c r="G76" s="309"/>
      <c r="H76" s="309"/>
      <c r="I76" s="309"/>
      <c r="J76" s="309"/>
      <c r="K76" s="309"/>
      <c r="L76" s="309"/>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3"/>
      <c r="AY76" s="293"/>
      <c r="AZ76" s="293"/>
      <c r="BA76" s="293"/>
      <c r="BB76" s="293"/>
      <c r="BC76" s="293"/>
      <c r="BD76" s="293"/>
      <c r="BE76" s="292"/>
    </row>
    <row r="77" spans="1:57" ht="15" thickBot="1" x14ac:dyDescent="0.4">
      <c r="A77" s="292"/>
      <c r="B77" s="309"/>
      <c r="C77" s="309"/>
      <c r="D77" s="309"/>
      <c r="E77" s="309"/>
      <c r="F77" s="309"/>
      <c r="G77" s="309"/>
      <c r="H77" s="309"/>
      <c r="I77" s="309"/>
      <c r="J77" s="309"/>
      <c r="K77" s="309"/>
      <c r="L77" s="309"/>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3"/>
      <c r="AV77" s="293"/>
      <c r="AW77" s="293"/>
      <c r="AX77" s="293"/>
      <c r="AY77" s="293"/>
      <c r="AZ77" s="293"/>
      <c r="BA77" s="293"/>
      <c r="BB77" s="293"/>
      <c r="BC77" s="293"/>
      <c r="BD77" s="293"/>
      <c r="BE77" s="292"/>
    </row>
    <row r="78" spans="1:57" ht="15" thickBot="1" x14ac:dyDescent="0.4">
      <c r="A78" s="292"/>
      <c r="B78" s="309"/>
      <c r="C78" s="309"/>
      <c r="D78" s="309"/>
      <c r="E78" s="309"/>
      <c r="F78" s="309"/>
      <c r="G78" s="309"/>
      <c r="H78" s="309"/>
      <c r="I78" s="309"/>
      <c r="J78" s="309"/>
      <c r="K78" s="309"/>
      <c r="L78" s="309"/>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c r="BA78" s="293"/>
      <c r="BB78" s="293"/>
      <c r="BC78" s="293"/>
      <c r="BD78" s="293"/>
      <c r="BE78" s="292"/>
    </row>
    <row r="79" spans="1:57" ht="15" thickBot="1" x14ac:dyDescent="0.4">
      <c r="A79" s="292"/>
      <c r="B79" s="309"/>
      <c r="C79" s="309"/>
      <c r="D79" s="309"/>
      <c r="E79" s="309"/>
      <c r="F79" s="309"/>
      <c r="G79" s="309"/>
      <c r="H79" s="309"/>
      <c r="I79" s="309"/>
      <c r="J79" s="309"/>
      <c r="K79" s="309"/>
      <c r="L79" s="309"/>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3"/>
      <c r="AQ79" s="293"/>
      <c r="AR79" s="293"/>
      <c r="AS79" s="293"/>
      <c r="AT79" s="293"/>
      <c r="AU79" s="293"/>
      <c r="AV79" s="293"/>
      <c r="AW79" s="293"/>
      <c r="AX79" s="293"/>
      <c r="AY79" s="293"/>
      <c r="AZ79" s="293"/>
      <c r="BA79" s="293"/>
      <c r="BB79" s="293"/>
      <c r="BC79" s="293"/>
      <c r="BD79" s="293"/>
      <c r="BE79" s="292"/>
    </row>
    <row r="80" spans="1:57" ht="15" thickBot="1" x14ac:dyDescent="0.4">
      <c r="A80" s="292"/>
      <c r="B80" s="309"/>
      <c r="C80" s="309"/>
      <c r="D80" s="309"/>
      <c r="E80" s="309"/>
      <c r="F80" s="309"/>
      <c r="G80" s="309"/>
      <c r="H80" s="309"/>
      <c r="I80" s="309"/>
      <c r="J80" s="309"/>
      <c r="K80" s="309"/>
      <c r="L80" s="309"/>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3"/>
      <c r="AQ80" s="293"/>
      <c r="AR80" s="293"/>
      <c r="AS80" s="293"/>
      <c r="AT80" s="293"/>
      <c r="AU80" s="293"/>
      <c r="AV80" s="293"/>
      <c r="AW80" s="293"/>
      <c r="AX80" s="293"/>
      <c r="AY80" s="293"/>
      <c r="AZ80" s="293"/>
      <c r="BA80" s="293"/>
      <c r="BB80" s="293"/>
      <c r="BC80" s="293"/>
      <c r="BD80" s="293"/>
      <c r="BE80" s="292"/>
    </row>
    <row r="81" spans="1:57" ht="15" thickBot="1" x14ac:dyDescent="0.4">
      <c r="A81" s="292"/>
      <c r="B81" s="309"/>
      <c r="C81" s="309"/>
      <c r="D81" s="309"/>
      <c r="E81" s="309"/>
      <c r="F81" s="309"/>
      <c r="G81" s="309"/>
      <c r="H81" s="309"/>
      <c r="I81" s="309"/>
      <c r="J81" s="309"/>
      <c r="K81" s="309"/>
      <c r="L81" s="309"/>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c r="AY81" s="293"/>
      <c r="AZ81" s="293"/>
      <c r="BA81" s="293"/>
      <c r="BB81" s="293"/>
      <c r="BC81" s="293"/>
      <c r="BD81" s="293"/>
      <c r="BE81" s="292"/>
    </row>
    <row r="82" spans="1:57" ht="15" thickBot="1" x14ac:dyDescent="0.4">
      <c r="A82" s="292"/>
      <c r="B82" s="309"/>
      <c r="C82" s="309"/>
      <c r="D82" s="309"/>
      <c r="E82" s="309"/>
      <c r="F82" s="309"/>
      <c r="G82" s="309"/>
      <c r="H82" s="309"/>
      <c r="I82" s="309"/>
      <c r="J82" s="309"/>
      <c r="K82" s="309"/>
      <c r="L82" s="309"/>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2"/>
    </row>
    <row r="83" spans="1:57" ht="15" thickBot="1" x14ac:dyDescent="0.4">
      <c r="A83" s="292"/>
      <c r="B83" s="309"/>
      <c r="C83" s="309"/>
      <c r="D83" s="309"/>
      <c r="E83" s="309"/>
      <c r="F83" s="309"/>
      <c r="G83" s="309"/>
      <c r="H83" s="309"/>
      <c r="I83" s="309"/>
      <c r="J83" s="309"/>
      <c r="K83" s="309"/>
      <c r="L83" s="309"/>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2"/>
    </row>
    <row r="84" spans="1:57" ht="15" thickBot="1" x14ac:dyDescent="0.4">
      <c r="A84" s="292"/>
      <c r="B84" s="309"/>
      <c r="C84" s="309"/>
      <c r="D84" s="309"/>
      <c r="E84" s="309"/>
      <c r="F84" s="309"/>
      <c r="G84" s="309"/>
      <c r="H84" s="309"/>
      <c r="I84" s="309"/>
      <c r="J84" s="309"/>
      <c r="K84" s="309"/>
      <c r="L84" s="309"/>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3"/>
      <c r="BE84" s="292"/>
    </row>
    <row r="85" spans="1:57" ht="15" thickBot="1" x14ac:dyDescent="0.4">
      <c r="A85" s="292"/>
      <c r="B85" s="309"/>
      <c r="C85" s="309"/>
      <c r="D85" s="309"/>
      <c r="E85" s="309"/>
      <c r="F85" s="309"/>
      <c r="G85" s="309"/>
      <c r="H85" s="309"/>
      <c r="I85" s="309"/>
      <c r="J85" s="309"/>
      <c r="K85" s="309"/>
      <c r="L85" s="309"/>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93"/>
      <c r="AP85" s="293"/>
      <c r="AQ85" s="293"/>
      <c r="AR85" s="293"/>
      <c r="AS85" s="293"/>
      <c r="AT85" s="293"/>
      <c r="AU85" s="293"/>
      <c r="AV85" s="293"/>
      <c r="AW85" s="293"/>
      <c r="AX85" s="293"/>
      <c r="AY85" s="293"/>
      <c r="AZ85" s="293"/>
      <c r="BA85" s="293"/>
      <c r="BB85" s="293"/>
      <c r="BC85" s="293"/>
      <c r="BD85" s="293"/>
      <c r="BE85" s="292"/>
    </row>
    <row r="86" spans="1:57" ht="15" thickBot="1" x14ac:dyDescent="0.4">
      <c r="A86" s="292"/>
      <c r="B86" s="309"/>
      <c r="C86" s="309"/>
      <c r="D86" s="309"/>
      <c r="E86" s="309"/>
      <c r="F86" s="309"/>
      <c r="G86" s="309"/>
      <c r="H86" s="309"/>
      <c r="I86" s="309"/>
      <c r="J86" s="309"/>
      <c r="K86" s="309"/>
      <c r="L86" s="309"/>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3"/>
      <c r="AV86" s="293"/>
      <c r="AW86" s="293"/>
      <c r="AX86" s="293"/>
      <c r="AY86" s="293"/>
      <c r="AZ86" s="293"/>
      <c r="BA86" s="293"/>
      <c r="BB86" s="293"/>
      <c r="BC86" s="293"/>
      <c r="BD86" s="293"/>
      <c r="BE86" s="292"/>
    </row>
    <row r="87" spans="1:57" ht="15" thickBot="1" x14ac:dyDescent="0.4">
      <c r="A87" s="292"/>
      <c r="B87" s="309"/>
      <c r="C87" s="309"/>
      <c r="D87" s="309"/>
      <c r="E87" s="309"/>
      <c r="F87" s="309"/>
      <c r="G87" s="309"/>
      <c r="H87" s="309"/>
      <c r="I87" s="309"/>
      <c r="J87" s="309"/>
      <c r="K87" s="309"/>
      <c r="L87" s="309"/>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3"/>
      <c r="AZ87" s="293"/>
      <c r="BA87" s="293"/>
      <c r="BB87" s="293"/>
      <c r="BC87" s="293"/>
      <c r="BD87" s="293"/>
      <c r="BE87" s="292"/>
    </row>
    <row r="88" spans="1:57" ht="15" thickBot="1" x14ac:dyDescent="0.4">
      <c r="A88" s="292"/>
      <c r="B88" s="309"/>
      <c r="C88" s="309"/>
      <c r="D88" s="309"/>
      <c r="E88" s="309"/>
      <c r="F88" s="309"/>
      <c r="G88" s="309"/>
      <c r="H88" s="309"/>
      <c r="I88" s="309"/>
      <c r="J88" s="309"/>
      <c r="K88" s="309"/>
      <c r="L88" s="309"/>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3"/>
      <c r="AZ88" s="293"/>
      <c r="BA88" s="293"/>
      <c r="BB88" s="293"/>
      <c r="BC88" s="293"/>
      <c r="BD88" s="293"/>
      <c r="BE88" s="292"/>
    </row>
    <row r="89" spans="1:57" ht="15" thickBot="1" x14ac:dyDescent="0.4">
      <c r="A89" s="292"/>
      <c r="B89" s="309"/>
      <c r="C89" s="309"/>
      <c r="D89" s="309"/>
      <c r="E89" s="309"/>
      <c r="F89" s="309"/>
      <c r="G89" s="309"/>
      <c r="H89" s="309"/>
      <c r="I89" s="309"/>
      <c r="J89" s="309"/>
      <c r="K89" s="309"/>
      <c r="L89" s="309"/>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3"/>
      <c r="BA89" s="293"/>
      <c r="BB89" s="293"/>
      <c r="BC89" s="293"/>
      <c r="BD89" s="293"/>
      <c r="BE89" s="292"/>
    </row>
    <row r="90" spans="1:57" ht="15" thickBot="1" x14ac:dyDescent="0.4">
      <c r="A90" s="292"/>
      <c r="B90" s="309"/>
      <c r="C90" s="309"/>
      <c r="D90" s="309"/>
      <c r="E90" s="309"/>
      <c r="F90" s="309"/>
      <c r="G90" s="309"/>
      <c r="H90" s="309"/>
      <c r="I90" s="309"/>
      <c r="J90" s="309"/>
      <c r="K90" s="309"/>
      <c r="L90" s="309"/>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3"/>
      <c r="BA90" s="293"/>
      <c r="BB90" s="293"/>
      <c r="BC90" s="293"/>
      <c r="BD90" s="293"/>
      <c r="BE90" s="292"/>
    </row>
    <row r="91" spans="1:57" ht="15" thickBot="1" x14ac:dyDescent="0.4">
      <c r="A91" s="292"/>
      <c r="B91" s="309"/>
      <c r="C91" s="309"/>
      <c r="D91" s="309"/>
      <c r="E91" s="309"/>
      <c r="F91" s="309"/>
      <c r="G91" s="309"/>
      <c r="H91" s="309"/>
      <c r="I91" s="309"/>
      <c r="J91" s="309"/>
      <c r="K91" s="309"/>
      <c r="L91" s="309"/>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3"/>
      <c r="AZ91" s="293"/>
      <c r="BA91" s="293"/>
      <c r="BB91" s="293"/>
      <c r="BC91" s="293"/>
      <c r="BD91" s="293"/>
      <c r="BE91" s="292"/>
    </row>
    <row r="92" spans="1:57" ht="15" thickBot="1" x14ac:dyDescent="0.4">
      <c r="A92" s="292"/>
      <c r="B92" s="309"/>
      <c r="C92" s="309"/>
      <c r="D92" s="309"/>
      <c r="E92" s="309"/>
      <c r="F92" s="309"/>
      <c r="G92" s="309"/>
      <c r="H92" s="309"/>
      <c r="I92" s="309"/>
      <c r="J92" s="309"/>
      <c r="K92" s="309"/>
      <c r="L92" s="309"/>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3"/>
      <c r="BA92" s="293"/>
      <c r="BB92" s="293"/>
      <c r="BC92" s="293"/>
      <c r="BD92" s="293"/>
      <c r="BE92" s="292"/>
    </row>
    <row r="93" spans="1:57" ht="15" thickBot="1" x14ac:dyDescent="0.4">
      <c r="A93" s="292"/>
      <c r="B93" s="309"/>
      <c r="C93" s="309"/>
      <c r="D93" s="309"/>
      <c r="E93" s="309"/>
      <c r="F93" s="309"/>
      <c r="G93" s="309"/>
      <c r="H93" s="309"/>
      <c r="I93" s="309"/>
      <c r="J93" s="309"/>
      <c r="K93" s="309"/>
      <c r="L93" s="309"/>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3"/>
      <c r="AZ93" s="293"/>
      <c r="BA93" s="293"/>
      <c r="BB93" s="293"/>
      <c r="BC93" s="293"/>
      <c r="BD93" s="293"/>
      <c r="BE93" s="292"/>
    </row>
    <row r="94" spans="1:57" ht="15" thickBot="1" x14ac:dyDescent="0.4">
      <c r="A94" s="292"/>
      <c r="B94" s="309"/>
      <c r="C94" s="309"/>
      <c r="D94" s="309"/>
      <c r="E94" s="309"/>
      <c r="F94" s="309"/>
      <c r="G94" s="309"/>
      <c r="H94" s="309"/>
      <c r="I94" s="309"/>
      <c r="J94" s="309"/>
      <c r="K94" s="309"/>
      <c r="L94" s="309"/>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3"/>
      <c r="AR94" s="293"/>
      <c r="AS94" s="293"/>
      <c r="AT94" s="293"/>
      <c r="AU94" s="293"/>
      <c r="AV94" s="293"/>
      <c r="AW94" s="293"/>
      <c r="AX94" s="293"/>
      <c r="AY94" s="293"/>
      <c r="AZ94" s="293"/>
      <c r="BA94" s="293"/>
      <c r="BB94" s="293"/>
      <c r="BC94" s="293"/>
      <c r="BD94" s="293"/>
      <c r="BE94" s="292"/>
    </row>
    <row r="95" spans="1:57" ht="15" thickBot="1" x14ac:dyDescent="0.4">
      <c r="A95" s="292"/>
      <c r="B95" s="309"/>
      <c r="C95" s="309"/>
      <c r="D95" s="309"/>
      <c r="E95" s="309"/>
      <c r="F95" s="309"/>
      <c r="G95" s="309"/>
      <c r="H95" s="309"/>
      <c r="I95" s="309"/>
      <c r="J95" s="309"/>
      <c r="K95" s="309"/>
      <c r="L95" s="309"/>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c r="AT95" s="293"/>
      <c r="AU95" s="293"/>
      <c r="AV95" s="293"/>
      <c r="AW95" s="293"/>
      <c r="AX95" s="293"/>
      <c r="AY95" s="293"/>
      <c r="AZ95" s="293"/>
      <c r="BA95" s="293"/>
      <c r="BB95" s="293"/>
      <c r="BC95" s="293"/>
      <c r="BD95" s="293"/>
      <c r="BE95" s="292"/>
    </row>
    <row r="96" spans="1:57" ht="15" thickBot="1" x14ac:dyDescent="0.4">
      <c r="A96" s="292"/>
      <c r="B96" s="309"/>
      <c r="C96" s="309"/>
      <c r="D96" s="309"/>
      <c r="E96" s="309"/>
      <c r="F96" s="309"/>
      <c r="G96" s="309"/>
      <c r="H96" s="309"/>
      <c r="I96" s="309"/>
      <c r="J96" s="309"/>
      <c r="K96" s="309"/>
      <c r="L96" s="309"/>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93"/>
      <c r="AP96" s="293"/>
      <c r="AQ96" s="293"/>
      <c r="AR96" s="293"/>
      <c r="AS96" s="293"/>
      <c r="AT96" s="293"/>
      <c r="AU96" s="293"/>
      <c r="AV96" s="293"/>
      <c r="AW96" s="293"/>
      <c r="AX96" s="293"/>
      <c r="AY96" s="293"/>
      <c r="AZ96" s="293"/>
      <c r="BA96" s="293"/>
      <c r="BB96" s="293"/>
      <c r="BC96" s="293"/>
      <c r="BD96" s="293"/>
      <c r="BE96" s="292"/>
    </row>
    <row r="97" spans="1:57" ht="15" thickBot="1" x14ac:dyDescent="0.4">
      <c r="A97" s="292"/>
      <c r="B97" s="309"/>
      <c r="C97" s="309"/>
      <c r="D97" s="309"/>
      <c r="E97" s="309"/>
      <c r="F97" s="309"/>
      <c r="G97" s="309"/>
      <c r="H97" s="309"/>
      <c r="I97" s="309"/>
      <c r="J97" s="309"/>
      <c r="K97" s="309"/>
      <c r="L97" s="309"/>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293"/>
      <c r="AY97" s="293"/>
      <c r="AZ97" s="293"/>
      <c r="BA97" s="293"/>
      <c r="BB97" s="293"/>
      <c r="BC97" s="293"/>
      <c r="BD97" s="293"/>
      <c r="BE97" s="292"/>
    </row>
    <row r="98" spans="1:57" ht="15" thickBot="1" x14ac:dyDescent="0.4">
      <c r="A98" s="292"/>
      <c r="B98" s="309"/>
      <c r="C98" s="309"/>
      <c r="D98" s="309"/>
      <c r="E98" s="309"/>
      <c r="F98" s="309"/>
      <c r="G98" s="309"/>
      <c r="H98" s="309"/>
      <c r="I98" s="309"/>
      <c r="J98" s="309"/>
      <c r="K98" s="309"/>
      <c r="L98" s="309"/>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3"/>
      <c r="BA98" s="293"/>
      <c r="BB98" s="293"/>
      <c r="BC98" s="293"/>
      <c r="BD98" s="293"/>
      <c r="BE98" s="292"/>
    </row>
    <row r="99" spans="1:57" ht="15" thickBot="1" x14ac:dyDescent="0.4">
      <c r="A99" s="292"/>
      <c r="B99" s="309"/>
      <c r="C99" s="309"/>
      <c r="D99" s="309"/>
      <c r="E99" s="309"/>
      <c r="F99" s="309"/>
      <c r="G99" s="309"/>
      <c r="H99" s="309"/>
      <c r="I99" s="309"/>
      <c r="J99" s="309"/>
      <c r="K99" s="309"/>
      <c r="L99" s="309"/>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3"/>
      <c r="AR99" s="293"/>
      <c r="AS99" s="293"/>
      <c r="AT99" s="293"/>
      <c r="AU99" s="293"/>
      <c r="AV99" s="293"/>
      <c r="AW99" s="293"/>
      <c r="AX99" s="293"/>
      <c r="AY99" s="293"/>
      <c r="AZ99" s="293"/>
      <c r="BA99" s="293"/>
      <c r="BB99" s="293"/>
      <c r="BC99" s="293"/>
      <c r="BD99" s="293"/>
      <c r="BE99" s="292"/>
    </row>
    <row r="100" spans="1:57" ht="15" thickBot="1" x14ac:dyDescent="0.4">
      <c r="A100" s="292"/>
      <c r="B100" s="309"/>
      <c r="C100" s="309"/>
      <c r="D100" s="309"/>
      <c r="E100" s="309"/>
      <c r="F100" s="309"/>
      <c r="G100" s="309"/>
      <c r="H100" s="309"/>
      <c r="I100" s="309"/>
      <c r="J100" s="309"/>
      <c r="K100" s="309"/>
      <c r="L100" s="309"/>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c r="AV100" s="293"/>
      <c r="AW100" s="293"/>
      <c r="AX100" s="293"/>
      <c r="AY100" s="293"/>
      <c r="AZ100" s="293"/>
      <c r="BA100" s="293"/>
      <c r="BB100" s="293"/>
      <c r="BC100" s="293"/>
      <c r="BD100" s="293"/>
      <c r="BE100" s="292"/>
    </row>
    <row r="101" spans="1:57" ht="15" thickBot="1" x14ac:dyDescent="0.4">
      <c r="A101" s="292"/>
      <c r="B101" s="309"/>
      <c r="C101" s="309"/>
      <c r="D101" s="309"/>
      <c r="E101" s="309"/>
      <c r="F101" s="309"/>
      <c r="G101" s="309"/>
      <c r="H101" s="309"/>
      <c r="I101" s="309"/>
      <c r="J101" s="309"/>
      <c r="K101" s="309"/>
      <c r="L101" s="309"/>
      <c r="M101" s="293"/>
      <c r="N101" s="293"/>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3"/>
      <c r="AY101" s="293"/>
      <c r="AZ101" s="293"/>
      <c r="BA101" s="293"/>
      <c r="BB101" s="293"/>
      <c r="BC101" s="293"/>
      <c r="BD101" s="293"/>
      <c r="BE101" s="292"/>
    </row>
    <row r="102" spans="1:57" ht="15" thickBot="1" x14ac:dyDescent="0.4">
      <c r="A102" s="292"/>
      <c r="B102" s="309"/>
      <c r="C102" s="309"/>
      <c r="D102" s="309"/>
      <c r="E102" s="309"/>
      <c r="F102" s="309"/>
      <c r="G102" s="309"/>
      <c r="H102" s="309"/>
      <c r="I102" s="309"/>
      <c r="J102" s="309"/>
      <c r="K102" s="309"/>
      <c r="L102" s="309"/>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c r="AO102" s="293"/>
      <c r="AP102" s="293"/>
      <c r="AQ102" s="293"/>
      <c r="AR102" s="293"/>
      <c r="AS102" s="293"/>
      <c r="AT102" s="293"/>
      <c r="AU102" s="293"/>
      <c r="AV102" s="293"/>
      <c r="AW102" s="293"/>
      <c r="AX102" s="293"/>
      <c r="AY102" s="293"/>
      <c r="AZ102" s="293"/>
      <c r="BA102" s="293"/>
      <c r="BB102" s="293"/>
      <c r="BC102" s="293"/>
      <c r="BD102" s="293"/>
      <c r="BE102" s="292"/>
    </row>
    <row r="103" spans="1:57" ht="15" thickBot="1" x14ac:dyDescent="0.4">
      <c r="A103" s="292"/>
      <c r="B103" s="309"/>
      <c r="C103" s="309"/>
      <c r="D103" s="309"/>
      <c r="E103" s="309"/>
      <c r="F103" s="309"/>
      <c r="G103" s="309"/>
      <c r="H103" s="309"/>
      <c r="I103" s="309"/>
      <c r="J103" s="309"/>
      <c r="K103" s="309"/>
      <c r="L103" s="309"/>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3"/>
      <c r="AY103" s="293"/>
      <c r="AZ103" s="293"/>
      <c r="BA103" s="293"/>
      <c r="BB103" s="293"/>
      <c r="BC103" s="293"/>
      <c r="BD103" s="293"/>
      <c r="BE103" s="292"/>
    </row>
    <row r="104" spans="1:57" ht="15" thickBot="1" x14ac:dyDescent="0.4">
      <c r="A104" s="292"/>
      <c r="B104" s="309"/>
      <c r="C104" s="309"/>
      <c r="D104" s="309"/>
      <c r="E104" s="309"/>
      <c r="F104" s="309"/>
      <c r="G104" s="309"/>
      <c r="H104" s="309"/>
      <c r="I104" s="309"/>
      <c r="J104" s="309"/>
      <c r="K104" s="309"/>
      <c r="L104" s="309"/>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3"/>
      <c r="AR104" s="293"/>
      <c r="AS104" s="293"/>
      <c r="AT104" s="293"/>
      <c r="AU104" s="293"/>
      <c r="AV104" s="293"/>
      <c r="AW104" s="293"/>
      <c r="AX104" s="293"/>
      <c r="AY104" s="293"/>
      <c r="AZ104" s="293"/>
      <c r="BA104" s="293"/>
      <c r="BB104" s="293"/>
      <c r="BC104" s="293"/>
      <c r="BD104" s="293"/>
      <c r="BE104" s="292"/>
    </row>
    <row r="105" spans="1:57" ht="15" thickBot="1" x14ac:dyDescent="0.4">
      <c r="A105" s="292"/>
      <c r="B105" s="309"/>
      <c r="C105" s="309"/>
      <c r="D105" s="309"/>
      <c r="E105" s="309"/>
      <c r="F105" s="309"/>
      <c r="G105" s="309"/>
      <c r="H105" s="309"/>
      <c r="I105" s="309"/>
      <c r="J105" s="309"/>
      <c r="K105" s="309"/>
      <c r="L105" s="309"/>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c r="AL105" s="293"/>
      <c r="AM105" s="293"/>
      <c r="AN105" s="293"/>
      <c r="AO105" s="293"/>
      <c r="AP105" s="293"/>
      <c r="AQ105" s="293"/>
      <c r="AR105" s="293"/>
      <c r="AS105" s="293"/>
      <c r="AT105" s="293"/>
      <c r="AU105" s="293"/>
      <c r="AV105" s="293"/>
      <c r="AW105" s="293"/>
      <c r="AX105" s="293"/>
      <c r="AY105" s="293"/>
      <c r="AZ105" s="293"/>
      <c r="BA105" s="293"/>
      <c r="BB105" s="293"/>
      <c r="BC105" s="293"/>
      <c r="BD105" s="293"/>
      <c r="BE105" s="292"/>
    </row>
    <row r="106" spans="1:57" ht="15" thickBot="1" x14ac:dyDescent="0.4">
      <c r="A106" s="292"/>
      <c r="B106" s="309"/>
      <c r="C106" s="309"/>
      <c r="D106" s="309"/>
      <c r="E106" s="309"/>
      <c r="F106" s="309"/>
      <c r="G106" s="309"/>
      <c r="H106" s="309"/>
      <c r="I106" s="309"/>
      <c r="J106" s="309"/>
      <c r="K106" s="309"/>
      <c r="L106" s="309"/>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293"/>
      <c r="AS106" s="293"/>
      <c r="AT106" s="293"/>
      <c r="AU106" s="293"/>
      <c r="AV106" s="293"/>
      <c r="AW106" s="293"/>
      <c r="AX106" s="293"/>
      <c r="AY106" s="293"/>
      <c r="AZ106" s="293"/>
      <c r="BA106" s="293"/>
      <c r="BB106" s="293"/>
      <c r="BC106" s="293"/>
      <c r="BD106" s="293"/>
      <c r="BE106" s="292"/>
    </row>
    <row r="107" spans="1:57" ht="15" thickBot="1" x14ac:dyDescent="0.4">
      <c r="A107" s="292"/>
      <c r="B107" s="309"/>
      <c r="C107" s="309"/>
      <c r="D107" s="309"/>
      <c r="E107" s="309"/>
      <c r="F107" s="309"/>
      <c r="G107" s="309"/>
      <c r="H107" s="309"/>
      <c r="I107" s="309"/>
      <c r="J107" s="309"/>
      <c r="K107" s="309"/>
      <c r="L107" s="309"/>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3"/>
      <c r="AR107" s="293"/>
      <c r="AS107" s="293"/>
      <c r="AT107" s="293"/>
      <c r="AU107" s="293"/>
      <c r="AV107" s="293"/>
      <c r="AW107" s="293"/>
      <c r="AX107" s="293"/>
      <c r="AY107" s="293"/>
      <c r="AZ107" s="293"/>
      <c r="BA107" s="293"/>
      <c r="BB107" s="293"/>
      <c r="BC107" s="293"/>
      <c r="BD107" s="293"/>
      <c r="BE107" s="292"/>
    </row>
    <row r="108" spans="1:57" ht="15" thickBot="1" x14ac:dyDescent="0.4">
      <c r="A108" s="292"/>
      <c r="B108" s="309"/>
      <c r="C108" s="309"/>
      <c r="D108" s="309"/>
      <c r="E108" s="309"/>
      <c r="F108" s="309"/>
      <c r="G108" s="309"/>
      <c r="H108" s="309"/>
      <c r="I108" s="309"/>
      <c r="J108" s="309"/>
      <c r="K108" s="309"/>
      <c r="L108" s="309"/>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3"/>
      <c r="AY108" s="293"/>
      <c r="AZ108" s="293"/>
      <c r="BA108" s="293"/>
      <c r="BB108" s="293"/>
      <c r="BC108" s="293"/>
      <c r="BD108" s="293"/>
      <c r="BE108" s="292"/>
    </row>
    <row r="109" spans="1:57" ht="15" thickBot="1" x14ac:dyDescent="0.4">
      <c r="A109" s="292"/>
      <c r="B109" s="309"/>
      <c r="C109" s="309"/>
      <c r="D109" s="309"/>
      <c r="E109" s="309"/>
      <c r="F109" s="309"/>
      <c r="G109" s="309"/>
      <c r="H109" s="309"/>
      <c r="I109" s="309"/>
      <c r="J109" s="309"/>
      <c r="K109" s="309"/>
      <c r="L109" s="309"/>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293"/>
      <c r="BB109" s="293"/>
      <c r="BC109" s="293"/>
      <c r="BD109" s="293"/>
      <c r="BE109" s="292"/>
    </row>
    <row r="110" spans="1:57" ht="15" thickBot="1" x14ac:dyDescent="0.4">
      <c r="A110" s="292"/>
      <c r="B110" s="309"/>
      <c r="C110" s="309"/>
      <c r="D110" s="309"/>
      <c r="E110" s="309"/>
      <c r="F110" s="309"/>
      <c r="G110" s="309"/>
      <c r="H110" s="309"/>
      <c r="I110" s="309"/>
      <c r="J110" s="309"/>
      <c r="K110" s="309"/>
      <c r="L110" s="309"/>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c r="AO110" s="293"/>
      <c r="AP110" s="293"/>
      <c r="AQ110" s="293"/>
      <c r="AR110" s="293"/>
      <c r="AS110" s="293"/>
      <c r="AT110" s="293"/>
      <c r="AU110" s="293"/>
      <c r="AV110" s="293"/>
      <c r="AW110" s="293"/>
      <c r="AX110" s="293"/>
      <c r="AY110" s="293"/>
      <c r="AZ110" s="293"/>
      <c r="BA110" s="293"/>
      <c r="BB110" s="293"/>
      <c r="BC110" s="293"/>
      <c r="BD110" s="293"/>
      <c r="BE110" s="292"/>
    </row>
    <row r="111" spans="1:57" ht="15" thickBot="1" x14ac:dyDescent="0.4">
      <c r="A111" s="292"/>
      <c r="B111" s="309"/>
      <c r="C111" s="309"/>
      <c r="D111" s="309"/>
      <c r="E111" s="309"/>
      <c r="F111" s="309"/>
      <c r="G111" s="309"/>
      <c r="H111" s="309"/>
      <c r="I111" s="309"/>
      <c r="J111" s="309"/>
      <c r="K111" s="309"/>
      <c r="L111" s="309"/>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293"/>
      <c r="AW111" s="293"/>
      <c r="AX111" s="293"/>
      <c r="AY111" s="293"/>
      <c r="AZ111" s="293"/>
      <c r="BA111" s="293"/>
      <c r="BB111" s="293"/>
      <c r="BC111" s="293"/>
      <c r="BD111" s="293"/>
      <c r="BE111" s="292"/>
    </row>
    <row r="112" spans="1:57" ht="15" thickBot="1" x14ac:dyDescent="0.4">
      <c r="A112" s="292"/>
      <c r="B112" s="309"/>
      <c r="C112" s="309"/>
      <c r="D112" s="309"/>
      <c r="E112" s="309"/>
      <c r="F112" s="309"/>
      <c r="G112" s="309"/>
      <c r="H112" s="309"/>
      <c r="I112" s="309"/>
      <c r="J112" s="309"/>
      <c r="K112" s="309"/>
      <c r="L112" s="309"/>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3"/>
      <c r="AR112" s="293"/>
      <c r="AS112" s="293"/>
      <c r="AT112" s="293"/>
      <c r="AU112" s="293"/>
      <c r="AV112" s="293"/>
      <c r="AW112" s="293"/>
      <c r="AX112" s="293"/>
      <c r="AY112" s="293"/>
      <c r="AZ112" s="293"/>
      <c r="BA112" s="293"/>
      <c r="BB112" s="293"/>
      <c r="BC112" s="293"/>
      <c r="BD112" s="293"/>
      <c r="BE112" s="292"/>
    </row>
    <row r="113" spans="1:57" ht="15" thickBot="1" x14ac:dyDescent="0.4">
      <c r="A113" s="292"/>
      <c r="B113" s="309"/>
      <c r="C113" s="309"/>
      <c r="D113" s="309"/>
      <c r="E113" s="309"/>
      <c r="F113" s="309"/>
      <c r="G113" s="309"/>
      <c r="H113" s="309"/>
      <c r="I113" s="309"/>
      <c r="J113" s="309"/>
      <c r="K113" s="309"/>
      <c r="L113" s="309"/>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3"/>
      <c r="AP113" s="293"/>
      <c r="AQ113" s="293"/>
      <c r="AR113" s="293"/>
      <c r="AS113" s="293"/>
      <c r="AT113" s="293"/>
      <c r="AU113" s="293"/>
      <c r="AV113" s="293"/>
      <c r="AW113" s="293"/>
      <c r="AX113" s="293"/>
      <c r="AY113" s="293"/>
      <c r="AZ113" s="293"/>
      <c r="BA113" s="293"/>
      <c r="BB113" s="293"/>
      <c r="BC113" s="293"/>
      <c r="BD113" s="293"/>
      <c r="BE113" s="292"/>
    </row>
    <row r="114" spans="1:57" ht="15" thickBot="1" x14ac:dyDescent="0.4">
      <c r="A114" s="292"/>
      <c r="B114" s="309"/>
      <c r="C114" s="309"/>
      <c r="D114" s="309"/>
      <c r="E114" s="309"/>
      <c r="F114" s="309"/>
      <c r="G114" s="309"/>
      <c r="H114" s="309"/>
      <c r="I114" s="309"/>
      <c r="J114" s="309"/>
      <c r="K114" s="309"/>
      <c r="L114" s="309"/>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93"/>
      <c r="AO114" s="293"/>
      <c r="AP114" s="293"/>
      <c r="AQ114" s="293"/>
      <c r="AR114" s="293"/>
      <c r="AS114" s="293"/>
      <c r="AT114" s="293"/>
      <c r="AU114" s="293"/>
      <c r="AV114" s="293"/>
      <c r="AW114" s="293"/>
      <c r="AX114" s="293"/>
      <c r="AY114" s="293"/>
      <c r="AZ114" s="293"/>
      <c r="BA114" s="293"/>
      <c r="BB114" s="293"/>
      <c r="BC114" s="293"/>
      <c r="BD114" s="293"/>
      <c r="BE114" s="292"/>
    </row>
    <row r="115" spans="1:57" ht="15" thickBot="1" x14ac:dyDescent="0.4">
      <c r="A115" s="292"/>
      <c r="B115" s="309"/>
      <c r="C115" s="309"/>
      <c r="D115" s="309"/>
      <c r="E115" s="309"/>
      <c r="F115" s="309"/>
      <c r="G115" s="309"/>
      <c r="H115" s="309"/>
      <c r="I115" s="309"/>
      <c r="J115" s="309"/>
      <c r="K115" s="309"/>
      <c r="L115" s="309"/>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3"/>
      <c r="AQ115" s="293"/>
      <c r="AR115" s="293"/>
      <c r="AS115" s="293"/>
      <c r="AT115" s="293"/>
      <c r="AU115" s="293"/>
      <c r="AV115" s="293"/>
      <c r="AW115" s="293"/>
      <c r="AX115" s="293"/>
      <c r="AY115" s="293"/>
      <c r="AZ115" s="293"/>
      <c r="BA115" s="293"/>
      <c r="BB115" s="293"/>
      <c r="BC115" s="293"/>
      <c r="BD115" s="293"/>
      <c r="BE115" s="292"/>
    </row>
    <row r="116" spans="1:57" ht="15" thickBot="1" x14ac:dyDescent="0.4">
      <c r="A116" s="292"/>
      <c r="B116" s="309"/>
      <c r="C116" s="309"/>
      <c r="D116" s="309"/>
      <c r="E116" s="309"/>
      <c r="F116" s="309"/>
      <c r="G116" s="309"/>
      <c r="H116" s="309"/>
      <c r="I116" s="309"/>
      <c r="J116" s="309"/>
      <c r="K116" s="309"/>
      <c r="L116" s="309"/>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c r="AL116" s="293"/>
      <c r="AM116" s="293"/>
      <c r="AN116" s="293"/>
      <c r="AO116" s="293"/>
      <c r="AP116" s="293"/>
      <c r="AQ116" s="293"/>
      <c r="AR116" s="293"/>
      <c r="AS116" s="293"/>
      <c r="AT116" s="293"/>
      <c r="AU116" s="293"/>
      <c r="AV116" s="293"/>
      <c r="AW116" s="293"/>
      <c r="AX116" s="293"/>
      <c r="AY116" s="293"/>
      <c r="AZ116" s="293"/>
      <c r="BA116" s="293"/>
      <c r="BB116" s="293"/>
      <c r="BC116" s="293"/>
      <c r="BD116" s="293"/>
      <c r="BE116" s="292"/>
    </row>
    <row r="117" spans="1:57" ht="15" thickBot="1" x14ac:dyDescent="0.4">
      <c r="A117" s="292"/>
      <c r="B117" s="309"/>
      <c r="C117" s="309"/>
      <c r="D117" s="309"/>
      <c r="E117" s="309"/>
      <c r="F117" s="309"/>
      <c r="G117" s="309"/>
      <c r="H117" s="309"/>
      <c r="I117" s="309"/>
      <c r="J117" s="309"/>
      <c r="K117" s="309"/>
      <c r="L117" s="309"/>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3"/>
      <c r="BA117" s="293"/>
      <c r="BB117" s="293"/>
      <c r="BC117" s="293"/>
      <c r="BD117" s="293"/>
      <c r="BE117" s="292"/>
    </row>
    <row r="118" spans="1:57" ht="15" thickBot="1" x14ac:dyDescent="0.4">
      <c r="A118" s="292"/>
      <c r="B118" s="309"/>
      <c r="C118" s="309"/>
      <c r="D118" s="309"/>
      <c r="E118" s="309"/>
      <c r="F118" s="309"/>
      <c r="G118" s="309"/>
      <c r="H118" s="309"/>
      <c r="I118" s="309"/>
      <c r="J118" s="309"/>
      <c r="K118" s="309"/>
      <c r="L118" s="309"/>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3"/>
      <c r="AP118" s="293"/>
      <c r="AQ118" s="293"/>
      <c r="AR118" s="293"/>
      <c r="AS118" s="293"/>
      <c r="AT118" s="293"/>
      <c r="AU118" s="293"/>
      <c r="AV118" s="293"/>
      <c r="AW118" s="293"/>
      <c r="AX118" s="293"/>
      <c r="AY118" s="293"/>
      <c r="AZ118" s="293"/>
      <c r="BA118" s="293"/>
      <c r="BB118" s="293"/>
      <c r="BC118" s="293"/>
      <c r="BD118" s="293"/>
      <c r="BE118" s="292"/>
    </row>
    <row r="119" spans="1:57" ht="15" thickBot="1" x14ac:dyDescent="0.4">
      <c r="A119" s="292"/>
      <c r="B119" s="309"/>
      <c r="C119" s="309"/>
      <c r="D119" s="309"/>
      <c r="E119" s="309"/>
      <c r="F119" s="309"/>
      <c r="G119" s="309"/>
      <c r="H119" s="309"/>
      <c r="I119" s="309"/>
      <c r="J119" s="309"/>
      <c r="K119" s="309"/>
      <c r="L119" s="309"/>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3"/>
      <c r="AL119" s="293"/>
      <c r="AM119" s="293"/>
      <c r="AN119" s="293"/>
      <c r="AO119" s="293"/>
      <c r="AP119" s="293"/>
      <c r="AQ119" s="293"/>
      <c r="AR119" s="293"/>
      <c r="AS119" s="293"/>
      <c r="AT119" s="293"/>
      <c r="AU119" s="293"/>
      <c r="AV119" s="293"/>
      <c r="AW119" s="293"/>
      <c r="AX119" s="293"/>
      <c r="AY119" s="293"/>
      <c r="AZ119" s="293"/>
      <c r="BA119" s="293"/>
      <c r="BB119" s="293"/>
      <c r="BC119" s="293"/>
      <c r="BD119" s="293"/>
      <c r="BE119" s="292"/>
    </row>
    <row r="120" spans="1:57" ht="15" thickBot="1" x14ac:dyDescent="0.4">
      <c r="A120" s="292"/>
      <c r="B120" s="309"/>
      <c r="C120" s="309"/>
      <c r="D120" s="309"/>
      <c r="E120" s="309"/>
      <c r="F120" s="309"/>
      <c r="G120" s="309"/>
      <c r="H120" s="309"/>
      <c r="I120" s="309"/>
      <c r="J120" s="309"/>
      <c r="K120" s="309"/>
      <c r="L120" s="309"/>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3"/>
      <c r="AY120" s="293"/>
      <c r="AZ120" s="293"/>
      <c r="BA120" s="293"/>
      <c r="BB120" s="293"/>
      <c r="BC120" s="293"/>
      <c r="BD120" s="293"/>
      <c r="BE120" s="292"/>
    </row>
    <row r="121" spans="1:57" ht="15" thickBot="1" x14ac:dyDescent="0.4">
      <c r="A121" s="292"/>
      <c r="B121" s="309"/>
      <c r="C121" s="309"/>
      <c r="D121" s="309"/>
      <c r="E121" s="309"/>
      <c r="F121" s="309"/>
      <c r="G121" s="309"/>
      <c r="H121" s="309"/>
      <c r="I121" s="309"/>
      <c r="J121" s="309"/>
      <c r="K121" s="309"/>
      <c r="L121" s="309"/>
      <c r="M121" s="293"/>
      <c r="N121" s="293"/>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3"/>
      <c r="AY121" s="293"/>
      <c r="AZ121" s="293"/>
      <c r="BA121" s="293"/>
      <c r="BB121" s="293"/>
      <c r="BC121" s="293"/>
      <c r="BD121" s="293"/>
      <c r="BE121" s="292"/>
    </row>
    <row r="122" spans="1:57" ht="15" thickBot="1" x14ac:dyDescent="0.4">
      <c r="A122" s="292"/>
      <c r="B122" s="309"/>
      <c r="C122" s="309"/>
      <c r="D122" s="309"/>
      <c r="E122" s="309"/>
      <c r="F122" s="309"/>
      <c r="G122" s="309"/>
      <c r="H122" s="309"/>
      <c r="I122" s="309"/>
      <c r="J122" s="309"/>
      <c r="K122" s="309"/>
      <c r="L122" s="309"/>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3"/>
      <c r="AP122" s="293"/>
      <c r="AQ122" s="293"/>
      <c r="AR122" s="293"/>
      <c r="AS122" s="293"/>
      <c r="AT122" s="293"/>
      <c r="AU122" s="293"/>
      <c r="AV122" s="293"/>
      <c r="AW122" s="293"/>
      <c r="AX122" s="293"/>
      <c r="AY122" s="293"/>
      <c r="AZ122" s="293"/>
      <c r="BA122" s="293"/>
      <c r="BB122" s="293"/>
      <c r="BC122" s="293"/>
      <c r="BD122" s="293"/>
      <c r="BE122" s="292"/>
    </row>
    <row r="123" spans="1:57" ht="15" thickBot="1" x14ac:dyDescent="0.4">
      <c r="A123" s="292"/>
      <c r="B123" s="309"/>
      <c r="C123" s="309"/>
      <c r="D123" s="309"/>
      <c r="E123" s="309"/>
      <c r="F123" s="309"/>
      <c r="G123" s="309"/>
      <c r="H123" s="309"/>
      <c r="I123" s="309"/>
      <c r="J123" s="309"/>
      <c r="K123" s="309"/>
      <c r="L123" s="309"/>
      <c r="M123" s="293"/>
      <c r="N123" s="293"/>
      <c r="O123" s="293"/>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3"/>
      <c r="AY123" s="293"/>
      <c r="AZ123" s="293"/>
      <c r="BA123" s="293"/>
      <c r="BB123" s="293"/>
      <c r="BC123" s="293"/>
      <c r="BD123" s="293"/>
      <c r="BE123" s="292"/>
    </row>
    <row r="124" spans="1:57" x14ac:dyDescent="0.35">
      <c r="A124" s="598"/>
      <c r="B124" s="599"/>
      <c r="C124" s="599"/>
      <c r="D124" s="599"/>
      <c r="E124" s="599"/>
      <c r="F124" s="599"/>
      <c r="G124" s="599"/>
      <c r="H124" s="599"/>
      <c r="I124" s="599"/>
      <c r="J124" s="599"/>
      <c r="K124" s="599"/>
      <c r="L124" s="599"/>
      <c r="M124" s="294"/>
      <c r="N124" s="294"/>
      <c r="O124" s="294"/>
      <c r="P124" s="294"/>
      <c r="Q124" s="294"/>
      <c r="R124" s="294"/>
      <c r="S124" s="294"/>
      <c r="T124" s="294"/>
      <c r="U124" s="294"/>
      <c r="V124" s="294"/>
      <c r="W124" s="294"/>
      <c r="X124" s="294"/>
      <c r="Y124" s="294"/>
      <c r="Z124" s="294"/>
      <c r="AA124" s="294"/>
      <c r="AB124" s="294"/>
      <c r="AC124" s="294"/>
      <c r="AD124" s="294"/>
      <c r="AE124" s="294"/>
      <c r="AF124" s="294"/>
      <c r="AG124" s="294"/>
      <c r="AH124" s="294"/>
      <c r="AI124" s="294"/>
      <c r="AJ124" s="294"/>
      <c r="AK124" s="294"/>
      <c r="AL124" s="294"/>
      <c r="AM124" s="294"/>
      <c r="AN124" s="294"/>
      <c r="AO124" s="294"/>
      <c r="AP124" s="294"/>
      <c r="AQ124" s="294"/>
      <c r="AR124" s="294"/>
      <c r="AS124" s="294"/>
      <c r="AT124" s="294"/>
      <c r="AU124" s="294"/>
      <c r="AV124" s="294"/>
      <c r="AW124" s="294"/>
      <c r="AX124" s="294"/>
      <c r="AY124" s="294"/>
      <c r="AZ124" s="294"/>
      <c r="BA124" s="294"/>
      <c r="BB124" s="294"/>
      <c r="BC124" s="294"/>
      <c r="BD124" s="294"/>
      <c r="BE124" s="598"/>
    </row>
  </sheetData>
  <sheetProtection selectLockedCells="1"/>
  <mergeCells count="69">
    <mergeCell ref="F12:F14"/>
    <mergeCell ref="F15:F16"/>
    <mergeCell ref="F17:F18"/>
    <mergeCell ref="F19:F21"/>
    <mergeCell ref="L17:L18"/>
    <mergeCell ref="L12:L14"/>
    <mergeCell ref="H12:H14"/>
    <mergeCell ref="H15:H16"/>
    <mergeCell ref="H17:H18"/>
    <mergeCell ref="H19:H21"/>
    <mergeCell ref="G12:G14"/>
    <mergeCell ref="G15:G16"/>
    <mergeCell ref="G17:G18"/>
    <mergeCell ref="G19:G21"/>
    <mergeCell ref="M17:M18"/>
    <mergeCell ref="N17:N18"/>
    <mergeCell ref="K19:K21"/>
    <mergeCell ref="L19:L21"/>
    <mergeCell ref="M19:M21"/>
    <mergeCell ref="N19:N21"/>
    <mergeCell ref="K17:K18"/>
    <mergeCell ref="M12:M14"/>
    <mergeCell ref="N12:N14"/>
    <mergeCell ref="L15:L16"/>
    <mergeCell ref="K15:K16"/>
    <mergeCell ref="M15:M16"/>
    <mergeCell ref="N15:N16"/>
    <mergeCell ref="K12:K14"/>
    <mergeCell ref="K9:K11"/>
    <mergeCell ref="L9:L11"/>
    <mergeCell ref="M9:M11"/>
    <mergeCell ref="N9:N11"/>
    <mergeCell ref="H9:H11"/>
    <mergeCell ref="K3:K5"/>
    <mergeCell ref="L3:L5"/>
    <mergeCell ref="M3:M5"/>
    <mergeCell ref="N3:N5"/>
    <mergeCell ref="G6:G8"/>
    <mergeCell ref="H6:H8"/>
    <mergeCell ref="K6:K8"/>
    <mergeCell ref="L6:L8"/>
    <mergeCell ref="M6:M8"/>
    <mergeCell ref="N6:N8"/>
    <mergeCell ref="C3:C5"/>
    <mergeCell ref="C6:C8"/>
    <mergeCell ref="C9:C11"/>
    <mergeCell ref="B9:B11"/>
    <mergeCell ref="H3:H5"/>
    <mergeCell ref="F3:F5"/>
    <mergeCell ref="G3:G5"/>
    <mergeCell ref="G9:G11"/>
    <mergeCell ref="F6:F8"/>
    <mergeCell ref="F9:F11"/>
    <mergeCell ref="S27:V27"/>
    <mergeCell ref="B15:B16"/>
    <mergeCell ref="B17:B18"/>
    <mergeCell ref="B19:B21"/>
    <mergeCell ref="C19:C21"/>
    <mergeCell ref="C23:C25"/>
    <mergeCell ref="E23:E25"/>
    <mergeCell ref="F23:F25"/>
    <mergeCell ref="J3:J25"/>
    <mergeCell ref="B12:B14"/>
    <mergeCell ref="I3:I25"/>
    <mergeCell ref="C12:C14"/>
    <mergeCell ref="C15:C16"/>
    <mergeCell ref="C17:C18"/>
    <mergeCell ref="B6:B8"/>
    <mergeCell ref="B3:B5"/>
  </mergeCells>
  <pageMargins left="0.7" right="0.7" top="0.75" bottom="0.75" header="0.3" footer="0.3"/>
  <pageSetup paperSize="9" orientation="portrait" r:id="rId1"/>
  <ignoredErrors>
    <ignoredError sqref="T5:U6 T9:U10 T8 T7 T12:U13 T11 T15:U15 T14 T17:U17 T16 T18"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BD124"/>
  <sheetViews>
    <sheetView zoomScaleNormal="100" workbookViewId="0">
      <selection activeCell="C13" sqref="C13"/>
    </sheetView>
  </sheetViews>
  <sheetFormatPr defaultColWidth="9.1796875" defaultRowHeight="14.5" x14ac:dyDescent="0.35"/>
  <cols>
    <col min="1" max="1" width="1.81640625" style="602" customWidth="1"/>
    <col min="2" max="2" width="10.453125" style="602" customWidth="1"/>
    <col min="3" max="3" width="27.54296875" style="602" customWidth="1"/>
    <col min="4" max="4" width="42.54296875" style="602" customWidth="1"/>
    <col min="5" max="5" width="10.7265625" style="602" customWidth="1"/>
    <col min="6" max="6" width="14.453125" style="602" customWidth="1"/>
    <col min="7" max="7" width="17.7265625" style="602" customWidth="1"/>
    <col min="8" max="9" width="6.1796875" style="602" bestFit="1" customWidth="1"/>
    <col min="10" max="10" width="16.7265625" style="602" customWidth="1"/>
    <col min="11" max="11" width="13.54296875" style="602" customWidth="1"/>
    <col min="12" max="12" width="14.54296875" style="602" customWidth="1"/>
    <col min="13" max="16" width="11.453125" style="602" customWidth="1"/>
    <col min="17" max="17" width="11.7265625" style="602" customWidth="1"/>
    <col min="18" max="18" width="11.81640625" style="602" customWidth="1"/>
    <col min="19" max="19" width="10.81640625" style="602" customWidth="1"/>
    <col min="20" max="20" width="12.1796875" style="602" customWidth="1"/>
    <col min="21" max="16384" width="9.1796875" style="602"/>
  </cols>
  <sheetData>
    <row r="1" spans="1:56" s="1068" customFormat="1" ht="25.5" customHeight="1" thickBot="1" x14ac:dyDescent="0.4">
      <c r="A1" s="1065"/>
      <c r="B1" s="395" t="s">
        <v>359</v>
      </c>
      <c r="C1" s="1066"/>
      <c r="D1" s="1066"/>
      <c r="E1" s="1066"/>
      <c r="F1" s="1066"/>
      <c r="G1" s="1066"/>
      <c r="H1" s="1066"/>
      <c r="I1" s="1066"/>
      <c r="J1" s="1066"/>
      <c r="K1" s="1066"/>
      <c r="L1" s="1066"/>
      <c r="M1" s="1066"/>
      <c r="N1" s="1066"/>
      <c r="O1" s="1066"/>
      <c r="P1" s="1066"/>
      <c r="Q1" s="1066"/>
      <c r="R1" s="1066"/>
      <c r="S1" s="1066"/>
      <c r="T1" s="1066"/>
      <c r="U1" s="1067"/>
      <c r="V1" s="1067"/>
      <c r="W1" s="1067"/>
      <c r="X1" s="1067"/>
      <c r="Y1" s="1067"/>
      <c r="Z1" s="1067"/>
      <c r="AA1" s="1067"/>
      <c r="AB1" s="1067"/>
      <c r="AC1" s="1067"/>
      <c r="AD1" s="1067"/>
      <c r="AE1" s="1067"/>
      <c r="AF1" s="1067"/>
      <c r="AG1" s="1067"/>
      <c r="AH1" s="1067"/>
      <c r="AI1" s="1067"/>
      <c r="AJ1" s="1067"/>
      <c r="AK1" s="1067"/>
      <c r="AL1" s="1067"/>
      <c r="AM1" s="1067"/>
      <c r="AN1" s="1067"/>
      <c r="AO1" s="1067"/>
      <c r="AP1" s="1067"/>
      <c r="AQ1" s="1067"/>
      <c r="AR1" s="1067"/>
      <c r="AS1" s="1067"/>
      <c r="AT1" s="1067"/>
      <c r="AU1" s="1067"/>
      <c r="AV1" s="1067"/>
      <c r="AW1" s="1067"/>
      <c r="AX1" s="1067"/>
      <c r="AY1" s="1067"/>
      <c r="AZ1" s="1067"/>
      <c r="BA1" s="1067"/>
      <c r="BB1" s="1067"/>
      <c r="BC1" s="1067"/>
      <c r="BD1" s="1065"/>
    </row>
    <row r="2" spans="1:56" ht="42.5" thickBot="1" x14ac:dyDescent="0.4">
      <c r="A2" s="292"/>
      <c r="B2" s="845" t="s">
        <v>508</v>
      </c>
      <c r="C2" s="464" t="s">
        <v>257</v>
      </c>
      <c r="D2" s="584" t="s">
        <v>252</v>
      </c>
      <c r="E2" s="912" t="s">
        <v>57</v>
      </c>
      <c r="F2" s="902" t="s">
        <v>266</v>
      </c>
      <c r="G2" s="971" t="s">
        <v>277</v>
      </c>
      <c r="H2" s="463" t="s">
        <v>267</v>
      </c>
      <c r="I2" s="816" t="s">
        <v>717</v>
      </c>
      <c r="J2" s="816" t="s">
        <v>363</v>
      </c>
      <c r="K2" s="763" t="s">
        <v>58</v>
      </c>
      <c r="L2" s="75" t="s">
        <v>60</v>
      </c>
      <c r="M2" s="970" t="s">
        <v>474</v>
      </c>
      <c r="N2" s="295" t="s">
        <v>447</v>
      </c>
      <c r="O2" s="295" t="s">
        <v>448</v>
      </c>
      <c r="P2" s="295" t="s">
        <v>449</v>
      </c>
      <c r="Q2" s="973" t="s">
        <v>739</v>
      </c>
      <c r="R2" s="71" t="s">
        <v>237</v>
      </c>
      <c r="S2" s="72" t="s">
        <v>44</v>
      </c>
      <c r="T2" s="297" t="s">
        <v>45</v>
      </c>
      <c r="U2" s="298"/>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2"/>
    </row>
    <row r="3" spans="1:56" ht="21" x14ac:dyDescent="0.35">
      <c r="A3" s="292"/>
      <c r="B3" s="960" t="s">
        <v>339</v>
      </c>
      <c r="C3" s="961" t="s">
        <v>61</v>
      </c>
      <c r="D3" s="321" t="s">
        <v>1240</v>
      </c>
      <c r="E3" s="566"/>
      <c r="F3" s="388"/>
      <c r="G3" s="729">
        <v>3.7999999999999999E-2</v>
      </c>
      <c r="H3" s="1341"/>
      <c r="I3" s="1316" t="s">
        <v>732</v>
      </c>
      <c r="J3" s="731">
        <f t="shared" ref="J3:J8" si="0">G3*(1-$H$3)</f>
        <v>3.7999999999999999E-2</v>
      </c>
      <c r="K3" s="322">
        <f>J3*$F3*$E3</f>
        <v>0</v>
      </c>
      <c r="L3" s="323">
        <f>K3*4</f>
        <v>0</v>
      </c>
      <c r="M3" s="682"/>
      <c r="N3" s="683"/>
      <c r="O3" s="683"/>
      <c r="P3" s="683"/>
      <c r="Q3" s="388"/>
      <c r="R3" s="569">
        <f>Q3*4</f>
        <v>0</v>
      </c>
      <c r="S3" s="574">
        <f>Q3*$M3</f>
        <v>0</v>
      </c>
      <c r="T3" s="574">
        <f>R3*$M3</f>
        <v>0</v>
      </c>
      <c r="U3" s="298"/>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2"/>
    </row>
    <row r="4" spans="1:56" ht="21" x14ac:dyDescent="0.35">
      <c r="A4" s="292"/>
      <c r="B4" s="962" t="s">
        <v>340</v>
      </c>
      <c r="C4" s="963" t="s">
        <v>326</v>
      </c>
      <c r="D4" s="36" t="s">
        <v>345</v>
      </c>
      <c r="E4" s="567"/>
      <c r="F4" s="389"/>
      <c r="G4" s="730">
        <v>0.03</v>
      </c>
      <c r="H4" s="1342"/>
      <c r="I4" s="1318"/>
      <c r="J4" s="732">
        <f t="shared" si="0"/>
        <v>0.03</v>
      </c>
      <c r="K4" s="326">
        <f t="shared" ref="K4:K8" si="1">J4*$F4*$E4</f>
        <v>0</v>
      </c>
      <c r="L4" s="327">
        <f t="shared" ref="L4:L8" si="2">K4*4</f>
        <v>0</v>
      </c>
      <c r="M4" s="684"/>
      <c r="N4" s="685"/>
      <c r="O4" s="685"/>
      <c r="P4" s="685"/>
      <c r="Q4" s="389"/>
      <c r="R4" s="570">
        <f t="shared" ref="R4:R8" si="3">Q4*4</f>
        <v>0</v>
      </c>
      <c r="S4" s="575">
        <f t="shared" ref="S4:T8" si="4">Q4*$M4</f>
        <v>0</v>
      </c>
      <c r="T4" s="575">
        <f t="shared" si="4"/>
        <v>0</v>
      </c>
      <c r="U4" s="298"/>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2"/>
    </row>
    <row r="5" spans="1:56" ht="21" x14ac:dyDescent="0.35">
      <c r="A5" s="292"/>
      <c r="B5" s="962" t="s">
        <v>341</v>
      </c>
      <c r="C5" s="1339" t="s">
        <v>327</v>
      </c>
      <c r="D5" s="36" t="s">
        <v>346</v>
      </c>
      <c r="E5" s="567"/>
      <c r="F5" s="389"/>
      <c r="G5" s="591">
        <v>4.0000000000000001E-3</v>
      </c>
      <c r="H5" s="1342"/>
      <c r="I5" s="1318"/>
      <c r="J5" s="667">
        <f t="shared" si="0"/>
        <v>4.0000000000000001E-3</v>
      </c>
      <c r="K5" s="329">
        <f t="shared" si="1"/>
        <v>0</v>
      </c>
      <c r="L5" s="328">
        <f t="shared" si="2"/>
        <v>0</v>
      </c>
      <c r="M5" s="684"/>
      <c r="N5" s="685"/>
      <c r="O5" s="685"/>
      <c r="P5" s="685"/>
      <c r="Q5" s="389"/>
      <c r="R5" s="576">
        <f t="shared" si="3"/>
        <v>0</v>
      </c>
      <c r="S5" s="571">
        <f t="shared" si="4"/>
        <v>0</v>
      </c>
      <c r="T5" s="571">
        <f t="shared" si="4"/>
        <v>0</v>
      </c>
      <c r="U5" s="298"/>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2"/>
    </row>
    <row r="6" spans="1:56" ht="21" x14ac:dyDescent="0.35">
      <c r="A6" s="292"/>
      <c r="B6" s="962" t="s">
        <v>342</v>
      </c>
      <c r="C6" s="1340"/>
      <c r="D6" s="36" t="s">
        <v>347</v>
      </c>
      <c r="E6" s="567"/>
      <c r="F6" s="389"/>
      <c r="G6" s="730">
        <v>1.2999999999999999E-2</v>
      </c>
      <c r="H6" s="1342"/>
      <c r="I6" s="1318"/>
      <c r="J6" s="666">
        <f t="shared" si="0"/>
        <v>1.2999999999999999E-2</v>
      </c>
      <c r="K6" s="332">
        <f t="shared" si="1"/>
        <v>0</v>
      </c>
      <c r="L6" s="331">
        <f t="shared" si="2"/>
        <v>0</v>
      </c>
      <c r="M6" s="684"/>
      <c r="N6" s="685"/>
      <c r="O6" s="685"/>
      <c r="P6" s="685"/>
      <c r="Q6" s="389"/>
      <c r="R6" s="577">
        <f t="shared" si="3"/>
        <v>0</v>
      </c>
      <c r="S6" s="572">
        <f t="shared" si="4"/>
        <v>0</v>
      </c>
      <c r="T6" s="572">
        <f t="shared" si="4"/>
        <v>0</v>
      </c>
      <c r="U6" s="298"/>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2"/>
    </row>
    <row r="7" spans="1:56" x14ac:dyDescent="0.35">
      <c r="A7" s="292"/>
      <c r="B7" s="962" t="s">
        <v>343</v>
      </c>
      <c r="C7" s="1339" t="s">
        <v>247</v>
      </c>
      <c r="D7" s="36" t="s">
        <v>248</v>
      </c>
      <c r="E7" s="567"/>
      <c r="F7" s="389"/>
      <c r="G7" s="591">
        <v>0.84299999999999997</v>
      </c>
      <c r="H7" s="1342"/>
      <c r="I7" s="1318"/>
      <c r="J7" s="667">
        <f t="shared" si="0"/>
        <v>0.84299999999999997</v>
      </c>
      <c r="K7" s="329">
        <f t="shared" si="1"/>
        <v>0</v>
      </c>
      <c r="L7" s="328">
        <f t="shared" si="2"/>
        <v>0</v>
      </c>
      <c r="M7" s="684"/>
      <c r="N7" s="685"/>
      <c r="O7" s="685"/>
      <c r="P7" s="685"/>
      <c r="Q7" s="389"/>
      <c r="R7" s="576">
        <f t="shared" si="3"/>
        <v>0</v>
      </c>
      <c r="S7" s="571">
        <f t="shared" si="4"/>
        <v>0</v>
      </c>
      <c r="T7" s="571">
        <f t="shared" si="4"/>
        <v>0</v>
      </c>
      <c r="U7" s="298"/>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2"/>
    </row>
    <row r="8" spans="1:56" ht="15.75" customHeight="1" thickBot="1" x14ac:dyDescent="0.4">
      <c r="A8" s="292"/>
      <c r="B8" s="333" t="s">
        <v>344</v>
      </c>
      <c r="C8" s="1311"/>
      <c r="D8" s="306" t="s">
        <v>332</v>
      </c>
      <c r="E8" s="568"/>
      <c r="F8" s="390"/>
      <c r="G8" s="1046">
        <v>0.34499999999999997</v>
      </c>
      <c r="H8" s="1343"/>
      <c r="I8" s="1319"/>
      <c r="J8" s="670">
        <f t="shared" si="0"/>
        <v>0.34499999999999997</v>
      </c>
      <c r="K8" s="335">
        <f t="shared" si="1"/>
        <v>0</v>
      </c>
      <c r="L8" s="334">
        <f t="shared" si="2"/>
        <v>0</v>
      </c>
      <c r="M8" s="686"/>
      <c r="N8" s="687"/>
      <c r="O8" s="687"/>
      <c r="P8" s="687"/>
      <c r="Q8" s="390"/>
      <c r="R8" s="578">
        <f t="shared" si="3"/>
        <v>0</v>
      </c>
      <c r="S8" s="573">
        <f t="shared" si="4"/>
        <v>0</v>
      </c>
      <c r="T8" s="573">
        <f t="shared" si="4"/>
        <v>0</v>
      </c>
      <c r="U8" s="298"/>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2"/>
    </row>
    <row r="9" spans="1:56" ht="30" customHeight="1" thickBot="1" x14ac:dyDescent="0.4">
      <c r="A9" s="292"/>
      <c r="B9" s="337"/>
      <c r="C9" s="337"/>
      <c r="D9" s="337"/>
      <c r="E9" s="337"/>
      <c r="F9" s="337"/>
      <c r="G9" s="337"/>
      <c r="H9" s="337"/>
      <c r="I9" s="337"/>
      <c r="J9" s="337"/>
      <c r="K9" s="338">
        <f>SUM(K3:K8)</f>
        <v>0</v>
      </c>
      <c r="L9" s="340">
        <f>SUM(L3:L8)</f>
        <v>0</v>
      </c>
      <c r="M9" s="293"/>
      <c r="N9" s="320"/>
      <c r="O9" s="320"/>
      <c r="P9" s="688"/>
      <c r="Q9" s="690">
        <f>SUM(Q3:Q8)</f>
        <v>0</v>
      </c>
      <c r="R9" s="579">
        <f>SUM(R3:R8)</f>
        <v>0</v>
      </c>
      <c r="S9" s="691">
        <f>SUM(S3:S8)</f>
        <v>0</v>
      </c>
      <c r="T9" s="689">
        <f>SUM(T3:T8)</f>
        <v>0</v>
      </c>
      <c r="U9" s="298"/>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2"/>
    </row>
    <row r="10" spans="1:56" ht="23.25" customHeight="1" thickBot="1" x14ac:dyDescent="0.4">
      <c r="A10" s="292"/>
      <c r="B10" s="309"/>
      <c r="C10" s="309"/>
      <c r="D10" s="309"/>
      <c r="E10" s="309"/>
      <c r="F10" s="309"/>
      <c r="G10" s="309"/>
      <c r="H10" s="309"/>
      <c r="I10" s="309"/>
      <c r="J10" s="309"/>
      <c r="K10" s="309"/>
      <c r="L10" s="293"/>
      <c r="M10" s="293"/>
      <c r="N10" s="293"/>
      <c r="O10" s="293"/>
      <c r="P10" s="292"/>
      <c r="Q10" s="1171" t="s">
        <v>275</v>
      </c>
      <c r="R10" s="1172"/>
      <c r="S10" s="1344"/>
      <c r="T10" s="580">
        <f>IFERROR(T9/L9,0)</f>
        <v>0</v>
      </c>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2"/>
    </row>
    <row r="11" spans="1:56" ht="15" thickBot="1" x14ac:dyDescent="0.4">
      <c r="A11" s="292"/>
      <c r="B11" s="309"/>
      <c r="C11" s="309"/>
      <c r="D11" s="309"/>
      <c r="E11" s="309"/>
      <c r="F11" s="309"/>
      <c r="G11" s="309"/>
      <c r="H11" s="309"/>
      <c r="I11" s="309"/>
      <c r="J11" s="309"/>
      <c r="K11" s="309"/>
      <c r="L11" s="293"/>
      <c r="M11" s="293"/>
      <c r="N11" s="293"/>
      <c r="O11" s="293"/>
      <c r="P11" s="293"/>
      <c r="Q11" s="320"/>
      <c r="R11" s="320"/>
      <c r="S11" s="320"/>
      <c r="T11" s="320"/>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2"/>
    </row>
    <row r="12" spans="1:56" ht="15" thickBot="1" x14ac:dyDescent="0.4">
      <c r="A12" s="292"/>
      <c r="B12" s="309"/>
      <c r="C12" s="309"/>
      <c r="D12" s="309"/>
      <c r="E12" s="309"/>
      <c r="F12" s="309"/>
      <c r="G12" s="309"/>
      <c r="H12" s="309"/>
      <c r="I12" s="309"/>
      <c r="J12" s="309"/>
      <c r="K12" s="309"/>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2"/>
    </row>
    <row r="13" spans="1:56" ht="15" thickBot="1" x14ac:dyDescent="0.4">
      <c r="A13" s="292"/>
      <c r="B13" s="309"/>
      <c r="C13" s="309"/>
      <c r="D13" s="309"/>
      <c r="E13" s="309"/>
      <c r="F13" s="309"/>
      <c r="G13" s="309"/>
      <c r="H13" s="309"/>
      <c r="I13" s="309"/>
      <c r="J13" s="309"/>
      <c r="K13" s="309"/>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2"/>
    </row>
    <row r="14" spans="1:56" ht="15" thickBot="1" x14ac:dyDescent="0.4">
      <c r="A14" s="292"/>
      <c r="B14" s="309"/>
      <c r="C14" s="309"/>
      <c r="D14" s="309"/>
      <c r="E14" s="309"/>
      <c r="F14" s="309"/>
      <c r="G14" s="309"/>
      <c r="H14" s="309"/>
      <c r="I14" s="309"/>
      <c r="J14" s="309"/>
      <c r="K14" s="309"/>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2"/>
    </row>
    <row r="15" spans="1:56" ht="15" thickBot="1" x14ac:dyDescent="0.4">
      <c r="A15" s="292"/>
      <c r="B15" s="309"/>
      <c r="C15" s="309"/>
      <c r="D15" s="309"/>
      <c r="E15" s="309"/>
      <c r="F15" s="309"/>
      <c r="G15" s="309"/>
      <c r="H15" s="309"/>
      <c r="I15" s="309"/>
      <c r="J15" s="309"/>
      <c r="K15" s="309"/>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2"/>
    </row>
    <row r="16" spans="1:56" ht="15" thickBot="1" x14ac:dyDescent="0.4">
      <c r="A16" s="292"/>
      <c r="B16" s="309"/>
      <c r="C16" s="309"/>
      <c r="D16" s="309"/>
      <c r="E16" s="309"/>
      <c r="F16" s="309"/>
      <c r="G16" s="309"/>
      <c r="H16" s="309"/>
      <c r="I16" s="309"/>
      <c r="J16" s="309"/>
      <c r="K16" s="309"/>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2"/>
    </row>
    <row r="17" spans="1:56" ht="15" thickBot="1" x14ac:dyDescent="0.4">
      <c r="A17" s="292"/>
      <c r="B17" s="309"/>
      <c r="C17" s="309"/>
      <c r="D17" s="309"/>
      <c r="E17" s="309"/>
      <c r="F17" s="309"/>
      <c r="G17" s="309"/>
      <c r="H17" s="309"/>
      <c r="I17" s="309"/>
      <c r="J17" s="309"/>
      <c r="K17" s="309"/>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2"/>
    </row>
    <row r="18" spans="1:56" ht="15" thickBot="1" x14ac:dyDescent="0.4">
      <c r="A18" s="292"/>
      <c r="B18" s="309"/>
      <c r="C18" s="309"/>
      <c r="D18" s="309"/>
      <c r="E18" s="309"/>
      <c r="F18" s="309"/>
      <c r="G18" s="309"/>
      <c r="H18" s="309"/>
      <c r="I18" s="309"/>
      <c r="J18" s="309"/>
      <c r="K18" s="309"/>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2"/>
    </row>
    <row r="19" spans="1:56" ht="15" thickBot="1" x14ac:dyDescent="0.4">
      <c r="A19" s="292"/>
      <c r="B19" s="309"/>
      <c r="C19" s="309"/>
      <c r="D19" s="309"/>
      <c r="E19" s="309"/>
      <c r="F19" s="309"/>
      <c r="G19" s="309"/>
      <c r="H19" s="309"/>
      <c r="I19" s="309"/>
      <c r="J19" s="309"/>
      <c r="K19" s="309"/>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2"/>
    </row>
    <row r="20" spans="1:56" ht="15" thickBot="1" x14ac:dyDescent="0.4">
      <c r="A20" s="292"/>
      <c r="B20" s="309"/>
      <c r="C20" s="309"/>
      <c r="D20" s="309"/>
      <c r="E20" s="309"/>
      <c r="F20" s="309"/>
      <c r="G20" s="309"/>
      <c r="H20" s="309"/>
      <c r="I20" s="309"/>
      <c r="J20" s="309"/>
      <c r="K20" s="309"/>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2"/>
    </row>
    <row r="21" spans="1:56" ht="15" thickBot="1" x14ac:dyDescent="0.4">
      <c r="A21" s="292"/>
      <c r="B21" s="309"/>
      <c r="C21" s="309"/>
      <c r="D21" s="309"/>
      <c r="E21" s="309"/>
      <c r="F21" s="309"/>
      <c r="G21" s="309"/>
      <c r="H21" s="309"/>
      <c r="I21" s="309"/>
      <c r="J21" s="309"/>
      <c r="K21" s="309"/>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2"/>
    </row>
    <row r="22" spans="1:56" ht="15" thickBot="1" x14ac:dyDescent="0.4">
      <c r="A22" s="292"/>
      <c r="B22" s="309"/>
      <c r="C22" s="309"/>
      <c r="D22" s="309"/>
      <c r="E22" s="309"/>
      <c r="F22" s="309"/>
      <c r="G22" s="309"/>
      <c r="H22" s="309"/>
      <c r="I22" s="309"/>
      <c r="J22" s="309"/>
      <c r="K22" s="309"/>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2"/>
    </row>
    <row r="23" spans="1:56" ht="15" thickBot="1" x14ac:dyDescent="0.4">
      <c r="A23" s="292"/>
      <c r="B23" s="309"/>
      <c r="C23" s="309"/>
      <c r="D23" s="309"/>
      <c r="E23" s="309"/>
      <c r="F23" s="309"/>
      <c r="G23" s="309"/>
      <c r="H23" s="309"/>
      <c r="I23" s="309"/>
      <c r="J23" s="309"/>
      <c r="K23" s="309"/>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2"/>
    </row>
    <row r="24" spans="1:56" ht="15" thickBot="1" x14ac:dyDescent="0.4">
      <c r="A24" s="292"/>
      <c r="B24" s="309"/>
      <c r="C24" s="309"/>
      <c r="D24" s="309"/>
      <c r="E24" s="309"/>
      <c r="F24" s="309"/>
      <c r="G24" s="309"/>
      <c r="H24" s="309"/>
      <c r="I24" s="309"/>
      <c r="J24" s="309"/>
      <c r="K24" s="309"/>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2"/>
    </row>
    <row r="25" spans="1:56" ht="15" thickBot="1" x14ac:dyDescent="0.4">
      <c r="A25" s="292"/>
      <c r="B25" s="309"/>
      <c r="C25" s="309"/>
      <c r="D25" s="309"/>
      <c r="E25" s="309"/>
      <c r="F25" s="309"/>
      <c r="G25" s="309"/>
      <c r="H25" s="309"/>
      <c r="I25" s="309"/>
      <c r="J25" s="309"/>
      <c r="K25" s="309"/>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2"/>
    </row>
    <row r="26" spans="1:56" ht="15" thickBot="1" x14ac:dyDescent="0.4">
      <c r="A26" s="292"/>
      <c r="B26" s="309"/>
      <c r="C26" s="309"/>
      <c r="D26" s="309"/>
      <c r="E26" s="309"/>
      <c r="F26" s="309"/>
      <c r="G26" s="309"/>
      <c r="H26" s="309"/>
      <c r="I26" s="309"/>
      <c r="J26" s="309"/>
      <c r="K26" s="309"/>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2"/>
    </row>
    <row r="27" spans="1:56" ht="15" thickBot="1" x14ac:dyDescent="0.4">
      <c r="A27" s="292"/>
      <c r="B27" s="309"/>
      <c r="C27" s="309"/>
      <c r="D27" s="309"/>
      <c r="E27" s="309"/>
      <c r="F27" s="309"/>
      <c r="G27" s="309"/>
      <c r="H27" s="309"/>
      <c r="I27" s="309"/>
      <c r="J27" s="309"/>
      <c r="K27" s="309"/>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2"/>
    </row>
    <row r="28" spans="1:56" ht="15" thickBot="1" x14ac:dyDescent="0.4">
      <c r="A28" s="292"/>
      <c r="B28" s="309"/>
      <c r="C28" s="309"/>
      <c r="D28" s="309"/>
      <c r="E28" s="309"/>
      <c r="F28" s="309"/>
      <c r="G28" s="309"/>
      <c r="H28" s="309"/>
      <c r="I28" s="309"/>
      <c r="J28" s="309"/>
      <c r="K28" s="309"/>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2"/>
    </row>
    <row r="29" spans="1:56" ht="15" thickBot="1" x14ac:dyDescent="0.4">
      <c r="A29" s="292"/>
      <c r="B29" s="309"/>
      <c r="C29" s="309"/>
      <c r="D29" s="309"/>
      <c r="E29" s="309"/>
      <c r="F29" s="309"/>
      <c r="G29" s="309"/>
      <c r="H29" s="309"/>
      <c r="I29" s="309"/>
      <c r="J29" s="309"/>
      <c r="K29" s="309"/>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2"/>
    </row>
    <row r="30" spans="1:56" ht="15" thickBot="1" x14ac:dyDescent="0.4">
      <c r="A30" s="292"/>
      <c r="B30" s="309"/>
      <c r="C30" s="309"/>
      <c r="D30" s="309"/>
      <c r="E30" s="309"/>
      <c r="F30" s="309"/>
      <c r="G30" s="309"/>
      <c r="H30" s="309"/>
      <c r="I30" s="309"/>
      <c r="J30" s="309"/>
      <c r="K30" s="309"/>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2"/>
    </row>
    <row r="31" spans="1:56" ht="15" thickBot="1" x14ac:dyDescent="0.4">
      <c r="A31" s="292"/>
      <c r="B31" s="309"/>
      <c r="C31" s="309"/>
      <c r="D31" s="309"/>
      <c r="E31" s="309"/>
      <c r="F31" s="309"/>
      <c r="G31" s="309"/>
      <c r="H31" s="309"/>
      <c r="I31" s="309"/>
      <c r="J31" s="309"/>
      <c r="K31" s="309"/>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2"/>
    </row>
    <row r="32" spans="1:56" ht="15" thickBot="1" x14ac:dyDescent="0.4">
      <c r="A32" s="292"/>
      <c r="B32" s="309"/>
      <c r="C32" s="309"/>
      <c r="D32" s="309"/>
      <c r="E32" s="309"/>
      <c r="F32" s="309"/>
      <c r="G32" s="309"/>
      <c r="H32" s="309"/>
      <c r="I32" s="309"/>
      <c r="J32" s="309"/>
      <c r="K32" s="309"/>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2"/>
    </row>
    <row r="33" spans="1:56" ht="15" thickBot="1" x14ac:dyDescent="0.4">
      <c r="A33" s="292"/>
      <c r="B33" s="309"/>
      <c r="C33" s="309"/>
      <c r="D33" s="309"/>
      <c r="E33" s="309"/>
      <c r="F33" s="309"/>
      <c r="G33" s="309"/>
      <c r="H33" s="309"/>
      <c r="I33" s="309"/>
      <c r="J33" s="309"/>
      <c r="K33" s="309"/>
      <c r="L33" s="293"/>
      <c r="M33" s="293"/>
      <c r="N33" s="293"/>
      <c r="O33" s="293"/>
      <c r="P33" s="293"/>
      <c r="Q33" s="293"/>
      <c r="R33" s="293"/>
      <c r="S33" s="293"/>
      <c r="T33" s="293"/>
      <c r="U33" s="293"/>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row>
    <row r="34" spans="1:56" ht="15" thickBot="1" x14ac:dyDescent="0.4">
      <c r="A34" s="292"/>
      <c r="B34" s="309"/>
      <c r="C34" s="309"/>
      <c r="D34" s="309"/>
      <c r="E34" s="309"/>
      <c r="F34" s="309"/>
      <c r="G34" s="309"/>
      <c r="H34" s="309"/>
      <c r="I34" s="309"/>
      <c r="J34" s="309"/>
      <c r="K34" s="309"/>
      <c r="L34" s="293"/>
      <c r="M34" s="293"/>
      <c r="N34" s="293"/>
      <c r="O34" s="293"/>
      <c r="P34" s="293"/>
      <c r="Q34" s="293"/>
      <c r="R34" s="293"/>
      <c r="S34" s="293"/>
      <c r="T34" s="293"/>
      <c r="U34" s="293"/>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row>
    <row r="35" spans="1:56" ht="15" thickBot="1" x14ac:dyDescent="0.4">
      <c r="A35" s="292"/>
      <c r="B35" s="309"/>
      <c r="C35" s="309"/>
      <c r="D35" s="309"/>
      <c r="E35" s="309"/>
      <c r="F35" s="309"/>
      <c r="G35" s="309"/>
      <c r="H35" s="309"/>
      <c r="I35" s="309"/>
      <c r="J35" s="309"/>
      <c r="K35" s="309"/>
      <c r="L35" s="293"/>
      <c r="M35" s="293"/>
      <c r="N35" s="293"/>
      <c r="O35" s="293"/>
      <c r="P35" s="293"/>
      <c r="Q35" s="293"/>
      <c r="R35" s="293"/>
      <c r="S35" s="293"/>
      <c r="T35" s="293"/>
      <c r="U35" s="293"/>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row>
    <row r="36" spans="1:56" ht="15" thickBot="1" x14ac:dyDescent="0.4">
      <c r="A36" s="292"/>
      <c r="B36" s="309"/>
      <c r="C36" s="309"/>
      <c r="D36" s="309"/>
      <c r="E36" s="309"/>
      <c r="F36" s="309"/>
      <c r="G36" s="309"/>
      <c r="H36" s="309"/>
      <c r="I36" s="309"/>
      <c r="J36" s="309"/>
      <c r="K36" s="309"/>
      <c r="L36" s="293"/>
      <c r="M36" s="293"/>
      <c r="N36" s="293"/>
      <c r="O36" s="293"/>
      <c r="P36" s="293"/>
      <c r="Q36" s="293"/>
      <c r="R36" s="293"/>
      <c r="S36" s="293"/>
      <c r="T36" s="293"/>
      <c r="U36" s="293"/>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row>
    <row r="37" spans="1:56" ht="15" thickBot="1" x14ac:dyDescent="0.4">
      <c r="A37" s="292"/>
      <c r="B37" s="309"/>
      <c r="C37" s="309"/>
      <c r="D37" s="309"/>
      <c r="E37" s="309"/>
      <c r="F37" s="309"/>
      <c r="G37" s="309"/>
      <c r="H37" s="309"/>
      <c r="I37" s="309"/>
      <c r="J37" s="309"/>
      <c r="K37" s="309"/>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2"/>
    </row>
    <row r="38" spans="1:56" ht="15" thickBot="1" x14ac:dyDescent="0.4">
      <c r="A38" s="292"/>
      <c r="B38" s="309"/>
      <c r="C38" s="309"/>
      <c r="D38" s="309"/>
      <c r="E38" s="309"/>
      <c r="F38" s="309"/>
      <c r="G38" s="309"/>
      <c r="H38" s="309"/>
      <c r="I38" s="309"/>
      <c r="J38" s="309"/>
      <c r="K38" s="309"/>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2"/>
    </row>
    <row r="39" spans="1:56" ht="15" thickBot="1" x14ac:dyDescent="0.4">
      <c r="A39" s="292"/>
      <c r="B39" s="309"/>
      <c r="C39" s="309"/>
      <c r="D39" s="309"/>
      <c r="E39" s="309"/>
      <c r="F39" s="309"/>
      <c r="G39" s="309"/>
      <c r="H39" s="309"/>
      <c r="I39" s="309"/>
      <c r="J39" s="309"/>
      <c r="K39" s="309"/>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2"/>
    </row>
    <row r="40" spans="1:56" ht="15" thickBot="1" x14ac:dyDescent="0.4">
      <c r="A40" s="292"/>
      <c r="B40" s="309"/>
      <c r="C40" s="309"/>
      <c r="D40" s="309"/>
      <c r="E40" s="309"/>
      <c r="F40" s="309"/>
      <c r="G40" s="309"/>
      <c r="H40" s="309"/>
      <c r="I40" s="309"/>
      <c r="J40" s="309"/>
      <c r="K40" s="309"/>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2"/>
    </row>
    <row r="41" spans="1:56" ht="15" thickBot="1" x14ac:dyDescent="0.4">
      <c r="A41" s="292"/>
      <c r="B41" s="309"/>
      <c r="C41" s="309"/>
      <c r="D41" s="309"/>
      <c r="E41" s="309"/>
      <c r="F41" s="309"/>
      <c r="G41" s="309"/>
      <c r="H41" s="309"/>
      <c r="I41" s="309"/>
      <c r="J41" s="309"/>
      <c r="K41" s="309"/>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2"/>
    </row>
    <row r="42" spans="1:56" ht="15" thickBot="1" x14ac:dyDescent="0.4">
      <c r="A42" s="292"/>
      <c r="B42" s="309"/>
      <c r="C42" s="309"/>
      <c r="D42" s="309"/>
      <c r="E42" s="309"/>
      <c r="F42" s="309"/>
      <c r="G42" s="309"/>
      <c r="H42" s="309"/>
      <c r="I42" s="309"/>
      <c r="J42" s="309"/>
      <c r="K42" s="309"/>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2"/>
    </row>
    <row r="43" spans="1:56" ht="15" thickBot="1" x14ac:dyDescent="0.4">
      <c r="A43" s="292"/>
      <c r="B43" s="309"/>
      <c r="C43" s="309"/>
      <c r="D43" s="309"/>
      <c r="E43" s="309"/>
      <c r="F43" s="309"/>
      <c r="G43" s="309"/>
      <c r="H43" s="309"/>
      <c r="I43" s="309"/>
      <c r="J43" s="309"/>
      <c r="K43" s="309"/>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2"/>
    </row>
    <row r="44" spans="1:56" ht="15" thickBot="1" x14ac:dyDescent="0.4">
      <c r="A44" s="292"/>
      <c r="B44" s="309"/>
      <c r="C44" s="309"/>
      <c r="D44" s="309"/>
      <c r="E44" s="309"/>
      <c r="F44" s="309"/>
      <c r="G44" s="309"/>
      <c r="H44" s="309"/>
      <c r="I44" s="309"/>
      <c r="J44" s="309"/>
      <c r="K44" s="309"/>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2"/>
    </row>
    <row r="45" spans="1:56" ht="15" thickBot="1" x14ac:dyDescent="0.4">
      <c r="A45" s="292"/>
      <c r="B45" s="309"/>
      <c r="C45" s="309"/>
      <c r="D45" s="309"/>
      <c r="E45" s="309"/>
      <c r="F45" s="309"/>
      <c r="G45" s="309"/>
      <c r="H45" s="309"/>
      <c r="I45" s="309"/>
      <c r="J45" s="309"/>
      <c r="K45" s="309"/>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2"/>
    </row>
    <row r="46" spans="1:56" ht="15" thickBot="1" x14ac:dyDescent="0.4">
      <c r="A46" s="292"/>
      <c r="B46" s="309"/>
      <c r="C46" s="309"/>
      <c r="D46" s="309"/>
      <c r="E46" s="309"/>
      <c r="F46" s="309"/>
      <c r="G46" s="309"/>
      <c r="H46" s="309"/>
      <c r="I46" s="309"/>
      <c r="J46" s="309"/>
      <c r="K46" s="309"/>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2"/>
    </row>
    <row r="47" spans="1:56" ht="15" thickBot="1" x14ac:dyDescent="0.4">
      <c r="A47" s="292"/>
      <c r="B47" s="309"/>
      <c r="C47" s="309"/>
      <c r="D47" s="309"/>
      <c r="E47" s="309"/>
      <c r="F47" s="309"/>
      <c r="G47" s="309"/>
      <c r="H47" s="309"/>
      <c r="I47" s="309"/>
      <c r="J47" s="309"/>
      <c r="K47" s="309"/>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2"/>
    </row>
    <row r="48" spans="1:56" ht="15" thickBot="1" x14ac:dyDescent="0.4">
      <c r="A48" s="292"/>
      <c r="B48" s="309"/>
      <c r="C48" s="309"/>
      <c r="D48" s="309"/>
      <c r="E48" s="309"/>
      <c r="F48" s="309"/>
      <c r="G48" s="309"/>
      <c r="H48" s="309"/>
      <c r="I48" s="309"/>
      <c r="J48" s="309"/>
      <c r="K48" s="309"/>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2"/>
    </row>
    <row r="49" spans="1:56" ht="15" thickBot="1" x14ac:dyDescent="0.4">
      <c r="A49" s="292"/>
      <c r="B49" s="309"/>
      <c r="C49" s="309"/>
      <c r="D49" s="309"/>
      <c r="E49" s="309"/>
      <c r="F49" s="309"/>
      <c r="G49" s="309"/>
      <c r="H49" s="309"/>
      <c r="I49" s="309"/>
      <c r="J49" s="309"/>
      <c r="K49" s="309"/>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2"/>
    </row>
    <row r="50" spans="1:56" ht="15" thickBot="1" x14ac:dyDescent="0.4">
      <c r="A50" s="292"/>
      <c r="B50" s="309"/>
      <c r="C50" s="309"/>
      <c r="D50" s="309"/>
      <c r="E50" s="309"/>
      <c r="F50" s="309"/>
      <c r="G50" s="309"/>
      <c r="H50" s="309"/>
      <c r="I50" s="309"/>
      <c r="J50" s="309"/>
      <c r="K50" s="309"/>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2"/>
    </row>
    <row r="51" spans="1:56" ht="15" thickBot="1" x14ac:dyDescent="0.4">
      <c r="A51" s="292"/>
      <c r="B51" s="309"/>
      <c r="C51" s="309"/>
      <c r="D51" s="309"/>
      <c r="E51" s="309"/>
      <c r="F51" s="309"/>
      <c r="G51" s="309"/>
      <c r="H51" s="309"/>
      <c r="I51" s="309"/>
      <c r="J51" s="309"/>
      <c r="K51" s="309"/>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2"/>
    </row>
    <row r="52" spans="1:56" ht="15" thickBot="1" x14ac:dyDescent="0.4">
      <c r="A52" s="292"/>
      <c r="B52" s="309"/>
      <c r="C52" s="309"/>
      <c r="D52" s="309"/>
      <c r="E52" s="309"/>
      <c r="F52" s="309"/>
      <c r="G52" s="309"/>
      <c r="H52" s="309"/>
      <c r="I52" s="309"/>
      <c r="J52" s="309"/>
      <c r="K52" s="309"/>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2"/>
    </row>
    <row r="53" spans="1:56" ht="15" thickBot="1" x14ac:dyDescent="0.4">
      <c r="A53" s="292"/>
      <c r="B53" s="309"/>
      <c r="C53" s="309"/>
      <c r="D53" s="309"/>
      <c r="E53" s="309"/>
      <c r="F53" s="309"/>
      <c r="G53" s="309"/>
      <c r="H53" s="309"/>
      <c r="I53" s="309"/>
      <c r="J53" s="309"/>
      <c r="K53" s="309"/>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2"/>
    </row>
    <row r="54" spans="1:56" ht="15" thickBot="1" x14ac:dyDescent="0.4">
      <c r="A54" s="292"/>
      <c r="B54" s="309"/>
      <c r="C54" s="309"/>
      <c r="D54" s="309"/>
      <c r="E54" s="309"/>
      <c r="F54" s="309"/>
      <c r="G54" s="309"/>
      <c r="H54" s="309"/>
      <c r="I54" s="309"/>
      <c r="J54" s="309"/>
      <c r="K54" s="309"/>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2"/>
    </row>
    <row r="55" spans="1:56" ht="15" thickBot="1" x14ac:dyDescent="0.4">
      <c r="A55" s="292"/>
      <c r="B55" s="309"/>
      <c r="C55" s="309"/>
      <c r="D55" s="309"/>
      <c r="E55" s="309"/>
      <c r="F55" s="309"/>
      <c r="G55" s="309"/>
      <c r="H55" s="309"/>
      <c r="I55" s="309"/>
      <c r="J55" s="309"/>
      <c r="K55" s="309"/>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293"/>
      <c r="BD55" s="292"/>
    </row>
    <row r="56" spans="1:56" ht="15" thickBot="1" x14ac:dyDescent="0.4">
      <c r="A56" s="292"/>
      <c r="B56" s="309"/>
      <c r="C56" s="309"/>
      <c r="D56" s="309"/>
      <c r="E56" s="309"/>
      <c r="F56" s="309"/>
      <c r="G56" s="309"/>
      <c r="H56" s="309"/>
      <c r="I56" s="309"/>
      <c r="J56" s="309"/>
      <c r="K56" s="309"/>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3"/>
      <c r="BD56" s="292"/>
    </row>
    <row r="57" spans="1:56" ht="15" thickBot="1" x14ac:dyDescent="0.4">
      <c r="A57" s="292"/>
      <c r="B57" s="309"/>
      <c r="C57" s="309"/>
      <c r="D57" s="309"/>
      <c r="E57" s="309"/>
      <c r="F57" s="309"/>
      <c r="G57" s="309"/>
      <c r="H57" s="309"/>
      <c r="I57" s="309"/>
      <c r="J57" s="309"/>
      <c r="K57" s="309"/>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3"/>
      <c r="AY57" s="293"/>
      <c r="AZ57" s="293"/>
      <c r="BA57" s="293"/>
      <c r="BB57" s="293"/>
      <c r="BC57" s="293"/>
      <c r="BD57" s="292"/>
    </row>
    <row r="58" spans="1:56" ht="15" thickBot="1" x14ac:dyDescent="0.4">
      <c r="A58" s="292"/>
      <c r="B58" s="309"/>
      <c r="C58" s="309"/>
      <c r="D58" s="309"/>
      <c r="E58" s="309"/>
      <c r="F58" s="309"/>
      <c r="G58" s="309"/>
      <c r="H58" s="309"/>
      <c r="I58" s="309"/>
      <c r="J58" s="309"/>
      <c r="K58" s="309"/>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3"/>
      <c r="BD58" s="292"/>
    </row>
    <row r="59" spans="1:56" ht="15" thickBot="1" x14ac:dyDescent="0.4">
      <c r="A59" s="292"/>
      <c r="B59" s="309"/>
      <c r="C59" s="309"/>
      <c r="D59" s="309"/>
      <c r="E59" s="309"/>
      <c r="F59" s="309"/>
      <c r="G59" s="309"/>
      <c r="H59" s="309"/>
      <c r="I59" s="309"/>
      <c r="J59" s="309"/>
      <c r="K59" s="309"/>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3"/>
      <c r="BD59" s="292"/>
    </row>
    <row r="60" spans="1:56" ht="15" thickBot="1" x14ac:dyDescent="0.4">
      <c r="A60" s="292"/>
      <c r="B60" s="309"/>
      <c r="C60" s="309"/>
      <c r="D60" s="309"/>
      <c r="E60" s="309"/>
      <c r="F60" s="309"/>
      <c r="G60" s="309"/>
      <c r="H60" s="309"/>
      <c r="I60" s="309"/>
      <c r="J60" s="309"/>
      <c r="K60" s="309"/>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2"/>
    </row>
    <row r="61" spans="1:56" ht="15" thickBot="1" x14ac:dyDescent="0.4">
      <c r="A61" s="292"/>
      <c r="B61" s="309"/>
      <c r="C61" s="309"/>
      <c r="D61" s="309"/>
      <c r="E61" s="309"/>
      <c r="F61" s="309"/>
      <c r="G61" s="309"/>
      <c r="H61" s="309"/>
      <c r="I61" s="309"/>
      <c r="J61" s="309"/>
      <c r="K61" s="309"/>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3"/>
      <c r="BD61" s="292"/>
    </row>
    <row r="62" spans="1:56" ht="15" thickBot="1" x14ac:dyDescent="0.4">
      <c r="A62" s="292"/>
      <c r="B62" s="309"/>
      <c r="C62" s="309"/>
      <c r="D62" s="309"/>
      <c r="E62" s="309"/>
      <c r="F62" s="309"/>
      <c r="G62" s="309"/>
      <c r="H62" s="309"/>
      <c r="I62" s="309"/>
      <c r="J62" s="309"/>
      <c r="K62" s="309"/>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3"/>
      <c r="BA62" s="293"/>
      <c r="BB62" s="293"/>
      <c r="BC62" s="293"/>
      <c r="BD62" s="292"/>
    </row>
    <row r="63" spans="1:56" ht="15" thickBot="1" x14ac:dyDescent="0.4">
      <c r="A63" s="292"/>
      <c r="B63" s="309"/>
      <c r="C63" s="309"/>
      <c r="D63" s="309"/>
      <c r="E63" s="309"/>
      <c r="F63" s="309"/>
      <c r="G63" s="309"/>
      <c r="H63" s="309"/>
      <c r="I63" s="309"/>
      <c r="J63" s="309"/>
      <c r="K63" s="309"/>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3"/>
      <c r="BA63" s="293"/>
      <c r="BB63" s="293"/>
      <c r="BC63" s="293"/>
      <c r="BD63" s="292"/>
    </row>
    <row r="64" spans="1:56" ht="15" thickBot="1" x14ac:dyDescent="0.4">
      <c r="A64" s="292"/>
      <c r="B64" s="309"/>
      <c r="C64" s="309"/>
      <c r="D64" s="309"/>
      <c r="E64" s="309"/>
      <c r="F64" s="309"/>
      <c r="G64" s="309"/>
      <c r="H64" s="309"/>
      <c r="I64" s="309"/>
      <c r="J64" s="309"/>
      <c r="K64" s="309"/>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3"/>
      <c r="BD64" s="292"/>
    </row>
    <row r="65" spans="1:56" ht="15" thickBot="1" x14ac:dyDescent="0.4">
      <c r="A65" s="292"/>
      <c r="B65" s="309"/>
      <c r="C65" s="309"/>
      <c r="D65" s="309"/>
      <c r="E65" s="309"/>
      <c r="F65" s="309"/>
      <c r="G65" s="309"/>
      <c r="H65" s="309"/>
      <c r="I65" s="309"/>
      <c r="J65" s="309"/>
      <c r="K65" s="309"/>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293"/>
      <c r="BC65" s="293"/>
      <c r="BD65" s="292"/>
    </row>
    <row r="66" spans="1:56" ht="15" thickBot="1" x14ac:dyDescent="0.4">
      <c r="A66" s="292"/>
      <c r="B66" s="309"/>
      <c r="C66" s="309"/>
      <c r="D66" s="309"/>
      <c r="E66" s="309"/>
      <c r="F66" s="309"/>
      <c r="G66" s="309"/>
      <c r="H66" s="309"/>
      <c r="I66" s="309"/>
      <c r="J66" s="309"/>
      <c r="K66" s="309"/>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c r="BA66" s="293"/>
      <c r="BB66" s="293"/>
      <c r="BC66" s="293"/>
      <c r="BD66" s="292"/>
    </row>
    <row r="67" spans="1:56" ht="15" thickBot="1" x14ac:dyDescent="0.4">
      <c r="A67" s="292"/>
      <c r="B67" s="309"/>
      <c r="C67" s="309"/>
      <c r="D67" s="309"/>
      <c r="E67" s="309"/>
      <c r="F67" s="309"/>
      <c r="G67" s="309"/>
      <c r="H67" s="309"/>
      <c r="I67" s="309"/>
      <c r="J67" s="309"/>
      <c r="K67" s="309"/>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3"/>
      <c r="BA67" s="293"/>
      <c r="BB67" s="293"/>
      <c r="BC67" s="293"/>
      <c r="BD67" s="292"/>
    </row>
    <row r="68" spans="1:56" ht="15" thickBot="1" x14ac:dyDescent="0.4">
      <c r="A68" s="292"/>
      <c r="B68" s="309"/>
      <c r="C68" s="309"/>
      <c r="D68" s="309"/>
      <c r="E68" s="309"/>
      <c r="F68" s="309"/>
      <c r="G68" s="309"/>
      <c r="H68" s="309"/>
      <c r="I68" s="309"/>
      <c r="J68" s="309"/>
      <c r="K68" s="309"/>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c r="BA68" s="293"/>
      <c r="BB68" s="293"/>
      <c r="BC68" s="293"/>
      <c r="BD68" s="292"/>
    </row>
    <row r="69" spans="1:56" ht="15" thickBot="1" x14ac:dyDescent="0.4">
      <c r="A69" s="292"/>
      <c r="B69" s="309"/>
      <c r="C69" s="309"/>
      <c r="D69" s="309"/>
      <c r="E69" s="309"/>
      <c r="F69" s="309"/>
      <c r="G69" s="309"/>
      <c r="H69" s="309"/>
      <c r="I69" s="309"/>
      <c r="J69" s="309"/>
      <c r="K69" s="309"/>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3"/>
      <c r="BA69" s="293"/>
      <c r="BB69" s="293"/>
      <c r="BC69" s="293"/>
      <c r="BD69" s="292"/>
    </row>
    <row r="70" spans="1:56" ht="15" thickBot="1" x14ac:dyDescent="0.4">
      <c r="A70" s="292"/>
      <c r="B70" s="309"/>
      <c r="C70" s="309"/>
      <c r="D70" s="309"/>
      <c r="E70" s="309"/>
      <c r="F70" s="309"/>
      <c r="G70" s="309"/>
      <c r="H70" s="309"/>
      <c r="I70" s="309"/>
      <c r="J70" s="309"/>
      <c r="K70" s="309"/>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3"/>
      <c r="AY70" s="293"/>
      <c r="AZ70" s="293"/>
      <c r="BA70" s="293"/>
      <c r="BB70" s="293"/>
      <c r="BC70" s="293"/>
      <c r="BD70" s="292"/>
    </row>
    <row r="71" spans="1:56" ht="15" thickBot="1" x14ac:dyDescent="0.4">
      <c r="A71" s="292"/>
      <c r="B71" s="309"/>
      <c r="C71" s="309"/>
      <c r="D71" s="309"/>
      <c r="E71" s="309"/>
      <c r="F71" s="309"/>
      <c r="G71" s="309"/>
      <c r="H71" s="309"/>
      <c r="I71" s="309"/>
      <c r="J71" s="309"/>
      <c r="K71" s="309"/>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3"/>
      <c r="AY71" s="293"/>
      <c r="AZ71" s="293"/>
      <c r="BA71" s="293"/>
      <c r="BB71" s="293"/>
      <c r="BC71" s="293"/>
      <c r="BD71" s="292"/>
    </row>
    <row r="72" spans="1:56" ht="15" thickBot="1" x14ac:dyDescent="0.4">
      <c r="A72" s="292"/>
      <c r="B72" s="309"/>
      <c r="C72" s="309"/>
      <c r="D72" s="309"/>
      <c r="E72" s="309"/>
      <c r="F72" s="309"/>
      <c r="G72" s="309"/>
      <c r="H72" s="309"/>
      <c r="I72" s="309"/>
      <c r="J72" s="309"/>
      <c r="K72" s="309"/>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293"/>
      <c r="AZ72" s="293"/>
      <c r="BA72" s="293"/>
      <c r="BB72" s="293"/>
      <c r="BC72" s="293"/>
      <c r="BD72" s="292"/>
    </row>
    <row r="73" spans="1:56" ht="15" thickBot="1" x14ac:dyDescent="0.4">
      <c r="A73" s="292"/>
      <c r="B73" s="309"/>
      <c r="C73" s="309"/>
      <c r="D73" s="309"/>
      <c r="E73" s="309"/>
      <c r="F73" s="309"/>
      <c r="G73" s="309"/>
      <c r="H73" s="309"/>
      <c r="I73" s="309"/>
      <c r="J73" s="309"/>
      <c r="K73" s="309"/>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293"/>
      <c r="AZ73" s="293"/>
      <c r="BA73" s="293"/>
      <c r="BB73" s="293"/>
      <c r="BC73" s="293"/>
      <c r="BD73" s="292"/>
    </row>
    <row r="74" spans="1:56" ht="15" thickBot="1" x14ac:dyDescent="0.4">
      <c r="A74" s="292"/>
      <c r="B74" s="309"/>
      <c r="C74" s="309"/>
      <c r="D74" s="309"/>
      <c r="E74" s="309"/>
      <c r="F74" s="309"/>
      <c r="G74" s="309"/>
      <c r="H74" s="309"/>
      <c r="I74" s="309"/>
      <c r="J74" s="309"/>
      <c r="K74" s="309"/>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3"/>
      <c r="BD74" s="292"/>
    </row>
    <row r="75" spans="1:56" ht="15" thickBot="1" x14ac:dyDescent="0.4">
      <c r="A75" s="292"/>
      <c r="B75" s="309"/>
      <c r="C75" s="309"/>
      <c r="D75" s="309"/>
      <c r="E75" s="309"/>
      <c r="F75" s="309"/>
      <c r="G75" s="309"/>
      <c r="H75" s="309"/>
      <c r="I75" s="309"/>
      <c r="J75" s="309"/>
      <c r="K75" s="309"/>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c r="AT75" s="293"/>
      <c r="AU75" s="293"/>
      <c r="AV75" s="293"/>
      <c r="AW75" s="293"/>
      <c r="AX75" s="293"/>
      <c r="AY75" s="293"/>
      <c r="AZ75" s="293"/>
      <c r="BA75" s="293"/>
      <c r="BB75" s="293"/>
      <c r="BC75" s="293"/>
      <c r="BD75" s="292"/>
    </row>
    <row r="76" spans="1:56" ht="15" thickBot="1" x14ac:dyDescent="0.4">
      <c r="A76" s="292"/>
      <c r="B76" s="309"/>
      <c r="C76" s="309"/>
      <c r="D76" s="309"/>
      <c r="E76" s="309"/>
      <c r="F76" s="309"/>
      <c r="G76" s="309"/>
      <c r="H76" s="309"/>
      <c r="I76" s="309"/>
      <c r="J76" s="309"/>
      <c r="K76" s="309"/>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3"/>
      <c r="AY76" s="293"/>
      <c r="AZ76" s="293"/>
      <c r="BA76" s="293"/>
      <c r="BB76" s="293"/>
      <c r="BC76" s="293"/>
      <c r="BD76" s="292"/>
    </row>
    <row r="77" spans="1:56" ht="15" thickBot="1" x14ac:dyDescent="0.4">
      <c r="A77" s="292"/>
      <c r="B77" s="309"/>
      <c r="C77" s="309"/>
      <c r="D77" s="309"/>
      <c r="E77" s="309"/>
      <c r="F77" s="309"/>
      <c r="G77" s="309"/>
      <c r="H77" s="309"/>
      <c r="I77" s="309"/>
      <c r="J77" s="309"/>
      <c r="K77" s="309"/>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3"/>
      <c r="AV77" s="293"/>
      <c r="AW77" s="293"/>
      <c r="AX77" s="293"/>
      <c r="AY77" s="293"/>
      <c r="AZ77" s="293"/>
      <c r="BA77" s="293"/>
      <c r="BB77" s="293"/>
      <c r="BC77" s="293"/>
      <c r="BD77" s="292"/>
    </row>
    <row r="78" spans="1:56" ht="15" thickBot="1" x14ac:dyDescent="0.4">
      <c r="A78" s="292"/>
      <c r="B78" s="309"/>
      <c r="C78" s="309"/>
      <c r="D78" s="309"/>
      <c r="E78" s="309"/>
      <c r="F78" s="309"/>
      <c r="G78" s="309"/>
      <c r="H78" s="309"/>
      <c r="I78" s="309"/>
      <c r="J78" s="309"/>
      <c r="K78" s="309"/>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c r="BA78" s="293"/>
      <c r="BB78" s="293"/>
      <c r="BC78" s="293"/>
      <c r="BD78" s="292"/>
    </row>
    <row r="79" spans="1:56" ht="15" thickBot="1" x14ac:dyDescent="0.4">
      <c r="A79" s="292"/>
      <c r="B79" s="309"/>
      <c r="C79" s="309"/>
      <c r="D79" s="309"/>
      <c r="E79" s="309"/>
      <c r="F79" s="309"/>
      <c r="G79" s="309"/>
      <c r="H79" s="309"/>
      <c r="I79" s="309"/>
      <c r="J79" s="309"/>
      <c r="K79" s="309"/>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3"/>
      <c r="AQ79" s="293"/>
      <c r="AR79" s="293"/>
      <c r="AS79" s="293"/>
      <c r="AT79" s="293"/>
      <c r="AU79" s="293"/>
      <c r="AV79" s="293"/>
      <c r="AW79" s="293"/>
      <c r="AX79" s="293"/>
      <c r="AY79" s="293"/>
      <c r="AZ79" s="293"/>
      <c r="BA79" s="293"/>
      <c r="BB79" s="293"/>
      <c r="BC79" s="293"/>
      <c r="BD79" s="292"/>
    </row>
    <row r="80" spans="1:56" ht="15" thickBot="1" x14ac:dyDescent="0.4">
      <c r="A80" s="292"/>
      <c r="B80" s="309"/>
      <c r="C80" s="309"/>
      <c r="D80" s="309"/>
      <c r="E80" s="309"/>
      <c r="F80" s="309"/>
      <c r="G80" s="309"/>
      <c r="H80" s="309"/>
      <c r="I80" s="309"/>
      <c r="J80" s="309"/>
      <c r="K80" s="309"/>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3"/>
      <c r="AQ80" s="293"/>
      <c r="AR80" s="293"/>
      <c r="AS80" s="293"/>
      <c r="AT80" s="293"/>
      <c r="AU80" s="293"/>
      <c r="AV80" s="293"/>
      <c r="AW80" s="293"/>
      <c r="AX80" s="293"/>
      <c r="AY80" s="293"/>
      <c r="AZ80" s="293"/>
      <c r="BA80" s="293"/>
      <c r="BB80" s="293"/>
      <c r="BC80" s="293"/>
      <c r="BD80" s="292"/>
    </row>
    <row r="81" spans="1:56" ht="15" thickBot="1" x14ac:dyDescent="0.4">
      <c r="A81" s="292"/>
      <c r="B81" s="309"/>
      <c r="C81" s="309"/>
      <c r="D81" s="309"/>
      <c r="E81" s="309"/>
      <c r="F81" s="309"/>
      <c r="G81" s="309"/>
      <c r="H81" s="309"/>
      <c r="I81" s="309"/>
      <c r="J81" s="309"/>
      <c r="K81" s="309"/>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c r="AY81" s="293"/>
      <c r="AZ81" s="293"/>
      <c r="BA81" s="293"/>
      <c r="BB81" s="293"/>
      <c r="BC81" s="293"/>
      <c r="BD81" s="292"/>
    </row>
    <row r="82" spans="1:56" ht="15" thickBot="1" x14ac:dyDescent="0.4">
      <c r="A82" s="292"/>
      <c r="B82" s="309"/>
      <c r="C82" s="309"/>
      <c r="D82" s="309"/>
      <c r="E82" s="309"/>
      <c r="F82" s="309"/>
      <c r="G82" s="309"/>
      <c r="H82" s="309"/>
      <c r="I82" s="309"/>
      <c r="J82" s="309"/>
      <c r="K82" s="309"/>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2"/>
    </row>
    <row r="83" spans="1:56" ht="15" thickBot="1" x14ac:dyDescent="0.4">
      <c r="A83" s="292"/>
      <c r="B83" s="309"/>
      <c r="C83" s="309"/>
      <c r="D83" s="309"/>
      <c r="E83" s="309"/>
      <c r="F83" s="309"/>
      <c r="G83" s="309"/>
      <c r="H83" s="309"/>
      <c r="I83" s="309"/>
      <c r="J83" s="309"/>
      <c r="K83" s="309"/>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2"/>
    </row>
    <row r="84" spans="1:56" ht="15" thickBot="1" x14ac:dyDescent="0.4">
      <c r="A84" s="292"/>
      <c r="B84" s="309"/>
      <c r="C84" s="309"/>
      <c r="D84" s="309"/>
      <c r="E84" s="309"/>
      <c r="F84" s="309"/>
      <c r="G84" s="309"/>
      <c r="H84" s="309"/>
      <c r="I84" s="309"/>
      <c r="J84" s="309"/>
      <c r="K84" s="309"/>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2"/>
    </row>
    <row r="85" spans="1:56" ht="15" thickBot="1" x14ac:dyDescent="0.4">
      <c r="A85" s="292"/>
      <c r="B85" s="309"/>
      <c r="C85" s="309"/>
      <c r="D85" s="309"/>
      <c r="E85" s="309"/>
      <c r="F85" s="309"/>
      <c r="G85" s="309"/>
      <c r="H85" s="309"/>
      <c r="I85" s="309"/>
      <c r="J85" s="309"/>
      <c r="K85" s="309"/>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93"/>
      <c r="AP85" s="293"/>
      <c r="AQ85" s="293"/>
      <c r="AR85" s="293"/>
      <c r="AS85" s="293"/>
      <c r="AT85" s="293"/>
      <c r="AU85" s="293"/>
      <c r="AV85" s="293"/>
      <c r="AW85" s="293"/>
      <c r="AX85" s="293"/>
      <c r="AY85" s="293"/>
      <c r="AZ85" s="293"/>
      <c r="BA85" s="293"/>
      <c r="BB85" s="293"/>
      <c r="BC85" s="293"/>
      <c r="BD85" s="292"/>
    </row>
    <row r="86" spans="1:56" ht="15" thickBot="1" x14ac:dyDescent="0.4">
      <c r="A86" s="292"/>
      <c r="B86" s="309"/>
      <c r="C86" s="309"/>
      <c r="D86" s="309"/>
      <c r="E86" s="309"/>
      <c r="F86" s="309"/>
      <c r="G86" s="309"/>
      <c r="H86" s="309"/>
      <c r="I86" s="309"/>
      <c r="J86" s="309"/>
      <c r="K86" s="309"/>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3"/>
      <c r="AV86" s="293"/>
      <c r="AW86" s="293"/>
      <c r="AX86" s="293"/>
      <c r="AY86" s="293"/>
      <c r="AZ86" s="293"/>
      <c r="BA86" s="293"/>
      <c r="BB86" s="293"/>
      <c r="BC86" s="293"/>
      <c r="BD86" s="292"/>
    </row>
    <row r="87" spans="1:56" ht="15" thickBot="1" x14ac:dyDescent="0.4">
      <c r="A87" s="292"/>
      <c r="B87" s="309"/>
      <c r="C87" s="309"/>
      <c r="D87" s="309"/>
      <c r="E87" s="309"/>
      <c r="F87" s="309"/>
      <c r="G87" s="309"/>
      <c r="H87" s="309"/>
      <c r="I87" s="309"/>
      <c r="J87" s="309"/>
      <c r="K87" s="309"/>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3"/>
      <c r="AZ87" s="293"/>
      <c r="BA87" s="293"/>
      <c r="BB87" s="293"/>
      <c r="BC87" s="293"/>
      <c r="BD87" s="292"/>
    </row>
    <row r="88" spans="1:56" ht="15" thickBot="1" x14ac:dyDescent="0.4">
      <c r="A88" s="292"/>
      <c r="B88" s="309"/>
      <c r="C88" s="309"/>
      <c r="D88" s="309"/>
      <c r="E88" s="309"/>
      <c r="F88" s="309"/>
      <c r="G88" s="309"/>
      <c r="H88" s="309"/>
      <c r="I88" s="309"/>
      <c r="J88" s="309"/>
      <c r="K88" s="309"/>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3"/>
      <c r="AZ88" s="293"/>
      <c r="BA88" s="293"/>
      <c r="BB88" s="293"/>
      <c r="BC88" s="293"/>
      <c r="BD88" s="292"/>
    </row>
    <row r="89" spans="1:56" ht="15" thickBot="1" x14ac:dyDescent="0.4">
      <c r="A89" s="292"/>
      <c r="B89" s="309"/>
      <c r="C89" s="309"/>
      <c r="D89" s="309"/>
      <c r="E89" s="309"/>
      <c r="F89" s="309"/>
      <c r="G89" s="309"/>
      <c r="H89" s="309"/>
      <c r="I89" s="309"/>
      <c r="J89" s="309"/>
      <c r="K89" s="309"/>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3"/>
      <c r="BA89" s="293"/>
      <c r="BB89" s="293"/>
      <c r="BC89" s="293"/>
      <c r="BD89" s="292"/>
    </row>
    <row r="90" spans="1:56" ht="15" thickBot="1" x14ac:dyDescent="0.4">
      <c r="A90" s="292"/>
      <c r="B90" s="309"/>
      <c r="C90" s="309"/>
      <c r="D90" s="309"/>
      <c r="E90" s="309"/>
      <c r="F90" s="309"/>
      <c r="G90" s="309"/>
      <c r="H90" s="309"/>
      <c r="I90" s="309"/>
      <c r="J90" s="309"/>
      <c r="K90" s="309"/>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3"/>
      <c r="BA90" s="293"/>
      <c r="BB90" s="293"/>
      <c r="BC90" s="293"/>
      <c r="BD90" s="292"/>
    </row>
    <row r="91" spans="1:56" ht="15" thickBot="1" x14ac:dyDescent="0.4">
      <c r="A91" s="292"/>
      <c r="B91" s="309"/>
      <c r="C91" s="309"/>
      <c r="D91" s="309"/>
      <c r="E91" s="309"/>
      <c r="F91" s="309"/>
      <c r="G91" s="309"/>
      <c r="H91" s="309"/>
      <c r="I91" s="309"/>
      <c r="J91" s="309"/>
      <c r="K91" s="309"/>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3"/>
      <c r="AZ91" s="293"/>
      <c r="BA91" s="293"/>
      <c r="BB91" s="293"/>
      <c r="BC91" s="293"/>
      <c r="BD91" s="292"/>
    </row>
    <row r="92" spans="1:56" ht="15" thickBot="1" x14ac:dyDescent="0.4">
      <c r="A92" s="292"/>
      <c r="B92" s="309"/>
      <c r="C92" s="309"/>
      <c r="D92" s="309"/>
      <c r="E92" s="309"/>
      <c r="F92" s="309"/>
      <c r="G92" s="309"/>
      <c r="H92" s="309"/>
      <c r="I92" s="309"/>
      <c r="J92" s="309"/>
      <c r="K92" s="309"/>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3"/>
      <c r="BA92" s="293"/>
      <c r="BB92" s="293"/>
      <c r="BC92" s="293"/>
      <c r="BD92" s="292"/>
    </row>
    <row r="93" spans="1:56" ht="15" thickBot="1" x14ac:dyDescent="0.4">
      <c r="A93" s="292"/>
      <c r="B93" s="309"/>
      <c r="C93" s="309"/>
      <c r="D93" s="309"/>
      <c r="E93" s="309"/>
      <c r="F93" s="309"/>
      <c r="G93" s="309"/>
      <c r="H93" s="309"/>
      <c r="I93" s="309"/>
      <c r="J93" s="309"/>
      <c r="K93" s="309"/>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3"/>
      <c r="AZ93" s="293"/>
      <c r="BA93" s="293"/>
      <c r="BB93" s="293"/>
      <c r="BC93" s="293"/>
      <c r="BD93" s="292"/>
    </row>
    <row r="94" spans="1:56" ht="15" thickBot="1" x14ac:dyDescent="0.4">
      <c r="A94" s="292"/>
      <c r="B94" s="309"/>
      <c r="C94" s="309"/>
      <c r="D94" s="309"/>
      <c r="E94" s="309"/>
      <c r="F94" s="309"/>
      <c r="G94" s="309"/>
      <c r="H94" s="309"/>
      <c r="I94" s="309"/>
      <c r="J94" s="309"/>
      <c r="K94" s="309"/>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3"/>
      <c r="AR94" s="293"/>
      <c r="AS94" s="293"/>
      <c r="AT94" s="293"/>
      <c r="AU94" s="293"/>
      <c r="AV94" s="293"/>
      <c r="AW94" s="293"/>
      <c r="AX94" s="293"/>
      <c r="AY94" s="293"/>
      <c r="AZ94" s="293"/>
      <c r="BA94" s="293"/>
      <c r="BB94" s="293"/>
      <c r="BC94" s="293"/>
      <c r="BD94" s="292"/>
    </row>
    <row r="95" spans="1:56" ht="15" thickBot="1" x14ac:dyDescent="0.4">
      <c r="A95" s="292"/>
      <c r="B95" s="309"/>
      <c r="C95" s="309"/>
      <c r="D95" s="309"/>
      <c r="E95" s="309"/>
      <c r="F95" s="309"/>
      <c r="G95" s="309"/>
      <c r="H95" s="309"/>
      <c r="I95" s="309"/>
      <c r="J95" s="309"/>
      <c r="K95" s="309"/>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c r="AT95" s="293"/>
      <c r="AU95" s="293"/>
      <c r="AV95" s="293"/>
      <c r="AW95" s="293"/>
      <c r="AX95" s="293"/>
      <c r="AY95" s="293"/>
      <c r="AZ95" s="293"/>
      <c r="BA95" s="293"/>
      <c r="BB95" s="293"/>
      <c r="BC95" s="293"/>
      <c r="BD95" s="292"/>
    </row>
    <row r="96" spans="1:56" ht="15" thickBot="1" x14ac:dyDescent="0.4">
      <c r="A96" s="292"/>
      <c r="B96" s="309"/>
      <c r="C96" s="309"/>
      <c r="D96" s="309"/>
      <c r="E96" s="309"/>
      <c r="F96" s="309"/>
      <c r="G96" s="309"/>
      <c r="H96" s="309"/>
      <c r="I96" s="309"/>
      <c r="J96" s="309"/>
      <c r="K96" s="309"/>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93"/>
      <c r="AP96" s="293"/>
      <c r="AQ96" s="293"/>
      <c r="AR96" s="293"/>
      <c r="AS96" s="293"/>
      <c r="AT96" s="293"/>
      <c r="AU96" s="293"/>
      <c r="AV96" s="293"/>
      <c r="AW96" s="293"/>
      <c r="AX96" s="293"/>
      <c r="AY96" s="293"/>
      <c r="AZ96" s="293"/>
      <c r="BA96" s="293"/>
      <c r="BB96" s="293"/>
      <c r="BC96" s="293"/>
      <c r="BD96" s="292"/>
    </row>
    <row r="97" spans="1:56" ht="15" thickBot="1" x14ac:dyDescent="0.4">
      <c r="A97" s="292"/>
      <c r="B97" s="309"/>
      <c r="C97" s="309"/>
      <c r="D97" s="309"/>
      <c r="E97" s="309"/>
      <c r="F97" s="309"/>
      <c r="G97" s="309"/>
      <c r="H97" s="309"/>
      <c r="I97" s="309"/>
      <c r="J97" s="309"/>
      <c r="K97" s="309"/>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293"/>
      <c r="AY97" s="293"/>
      <c r="AZ97" s="293"/>
      <c r="BA97" s="293"/>
      <c r="BB97" s="293"/>
      <c r="BC97" s="293"/>
      <c r="BD97" s="292"/>
    </row>
    <row r="98" spans="1:56" ht="15" thickBot="1" x14ac:dyDescent="0.4">
      <c r="A98" s="292"/>
      <c r="B98" s="309"/>
      <c r="C98" s="309"/>
      <c r="D98" s="309"/>
      <c r="E98" s="309"/>
      <c r="F98" s="309"/>
      <c r="G98" s="309"/>
      <c r="H98" s="309"/>
      <c r="I98" s="309"/>
      <c r="J98" s="309"/>
      <c r="K98" s="309"/>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3"/>
      <c r="BA98" s="293"/>
      <c r="BB98" s="293"/>
      <c r="BC98" s="293"/>
      <c r="BD98" s="292"/>
    </row>
    <row r="99" spans="1:56" ht="15" thickBot="1" x14ac:dyDescent="0.4">
      <c r="A99" s="292"/>
      <c r="B99" s="309"/>
      <c r="C99" s="309"/>
      <c r="D99" s="309"/>
      <c r="E99" s="309"/>
      <c r="F99" s="309"/>
      <c r="G99" s="309"/>
      <c r="H99" s="309"/>
      <c r="I99" s="309"/>
      <c r="J99" s="309"/>
      <c r="K99" s="309"/>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3"/>
      <c r="AR99" s="293"/>
      <c r="AS99" s="293"/>
      <c r="AT99" s="293"/>
      <c r="AU99" s="293"/>
      <c r="AV99" s="293"/>
      <c r="AW99" s="293"/>
      <c r="AX99" s="293"/>
      <c r="AY99" s="293"/>
      <c r="AZ99" s="293"/>
      <c r="BA99" s="293"/>
      <c r="BB99" s="293"/>
      <c r="BC99" s="293"/>
      <c r="BD99" s="292"/>
    </row>
    <row r="100" spans="1:56" ht="15" thickBot="1" x14ac:dyDescent="0.4">
      <c r="A100" s="292"/>
      <c r="B100" s="309"/>
      <c r="C100" s="309"/>
      <c r="D100" s="309"/>
      <c r="E100" s="309"/>
      <c r="F100" s="309"/>
      <c r="G100" s="309"/>
      <c r="H100" s="309"/>
      <c r="I100" s="309"/>
      <c r="J100" s="309"/>
      <c r="K100" s="309"/>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c r="AV100" s="293"/>
      <c r="AW100" s="293"/>
      <c r="AX100" s="293"/>
      <c r="AY100" s="293"/>
      <c r="AZ100" s="293"/>
      <c r="BA100" s="293"/>
      <c r="BB100" s="293"/>
      <c r="BC100" s="293"/>
      <c r="BD100" s="292"/>
    </row>
    <row r="101" spans="1:56" ht="15" thickBot="1" x14ac:dyDescent="0.4">
      <c r="A101" s="292"/>
      <c r="B101" s="309"/>
      <c r="C101" s="309"/>
      <c r="D101" s="309"/>
      <c r="E101" s="309"/>
      <c r="F101" s="309"/>
      <c r="G101" s="309"/>
      <c r="H101" s="309"/>
      <c r="I101" s="309"/>
      <c r="J101" s="309"/>
      <c r="K101" s="309"/>
      <c r="L101" s="293"/>
      <c r="M101" s="293"/>
      <c r="N101" s="293"/>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3"/>
      <c r="AY101" s="293"/>
      <c r="AZ101" s="293"/>
      <c r="BA101" s="293"/>
      <c r="BB101" s="293"/>
      <c r="BC101" s="293"/>
      <c r="BD101" s="292"/>
    </row>
    <row r="102" spans="1:56" ht="15" thickBot="1" x14ac:dyDescent="0.4">
      <c r="A102" s="292"/>
      <c r="B102" s="309"/>
      <c r="C102" s="309"/>
      <c r="D102" s="309"/>
      <c r="E102" s="309"/>
      <c r="F102" s="309"/>
      <c r="G102" s="309"/>
      <c r="H102" s="309"/>
      <c r="I102" s="309"/>
      <c r="J102" s="309"/>
      <c r="K102" s="309"/>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c r="AO102" s="293"/>
      <c r="AP102" s="293"/>
      <c r="AQ102" s="293"/>
      <c r="AR102" s="293"/>
      <c r="AS102" s="293"/>
      <c r="AT102" s="293"/>
      <c r="AU102" s="293"/>
      <c r="AV102" s="293"/>
      <c r="AW102" s="293"/>
      <c r="AX102" s="293"/>
      <c r="AY102" s="293"/>
      <c r="AZ102" s="293"/>
      <c r="BA102" s="293"/>
      <c r="BB102" s="293"/>
      <c r="BC102" s="293"/>
      <c r="BD102" s="292"/>
    </row>
    <row r="103" spans="1:56" ht="15" thickBot="1" x14ac:dyDescent="0.4">
      <c r="A103" s="292"/>
      <c r="B103" s="309"/>
      <c r="C103" s="309"/>
      <c r="D103" s="309"/>
      <c r="E103" s="309"/>
      <c r="F103" s="309"/>
      <c r="G103" s="309"/>
      <c r="H103" s="309"/>
      <c r="I103" s="309"/>
      <c r="J103" s="309"/>
      <c r="K103" s="309"/>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3"/>
      <c r="AY103" s="293"/>
      <c r="AZ103" s="293"/>
      <c r="BA103" s="293"/>
      <c r="BB103" s="293"/>
      <c r="BC103" s="293"/>
      <c r="BD103" s="292"/>
    </row>
    <row r="104" spans="1:56" ht="15" thickBot="1" x14ac:dyDescent="0.4">
      <c r="A104" s="292"/>
      <c r="B104" s="309"/>
      <c r="C104" s="309"/>
      <c r="D104" s="309"/>
      <c r="E104" s="309"/>
      <c r="F104" s="309"/>
      <c r="G104" s="309"/>
      <c r="H104" s="309"/>
      <c r="I104" s="309"/>
      <c r="J104" s="309"/>
      <c r="K104" s="309"/>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3"/>
      <c r="AR104" s="293"/>
      <c r="AS104" s="293"/>
      <c r="AT104" s="293"/>
      <c r="AU104" s="293"/>
      <c r="AV104" s="293"/>
      <c r="AW104" s="293"/>
      <c r="AX104" s="293"/>
      <c r="AY104" s="293"/>
      <c r="AZ104" s="293"/>
      <c r="BA104" s="293"/>
      <c r="BB104" s="293"/>
      <c r="BC104" s="293"/>
      <c r="BD104" s="292"/>
    </row>
    <row r="105" spans="1:56" ht="15" thickBot="1" x14ac:dyDescent="0.4">
      <c r="A105" s="292"/>
      <c r="B105" s="309"/>
      <c r="C105" s="309"/>
      <c r="D105" s="309"/>
      <c r="E105" s="309"/>
      <c r="F105" s="309"/>
      <c r="G105" s="309"/>
      <c r="H105" s="309"/>
      <c r="I105" s="309"/>
      <c r="J105" s="309"/>
      <c r="K105" s="309"/>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c r="AL105" s="293"/>
      <c r="AM105" s="293"/>
      <c r="AN105" s="293"/>
      <c r="AO105" s="293"/>
      <c r="AP105" s="293"/>
      <c r="AQ105" s="293"/>
      <c r="AR105" s="293"/>
      <c r="AS105" s="293"/>
      <c r="AT105" s="293"/>
      <c r="AU105" s="293"/>
      <c r="AV105" s="293"/>
      <c r="AW105" s="293"/>
      <c r="AX105" s="293"/>
      <c r="AY105" s="293"/>
      <c r="AZ105" s="293"/>
      <c r="BA105" s="293"/>
      <c r="BB105" s="293"/>
      <c r="BC105" s="293"/>
      <c r="BD105" s="292"/>
    </row>
    <row r="106" spans="1:56" ht="15" thickBot="1" x14ac:dyDescent="0.4">
      <c r="A106" s="292"/>
      <c r="B106" s="309"/>
      <c r="C106" s="309"/>
      <c r="D106" s="309"/>
      <c r="E106" s="309"/>
      <c r="F106" s="309"/>
      <c r="G106" s="309"/>
      <c r="H106" s="309"/>
      <c r="I106" s="309"/>
      <c r="J106" s="309"/>
      <c r="K106" s="309"/>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293"/>
      <c r="AS106" s="293"/>
      <c r="AT106" s="293"/>
      <c r="AU106" s="293"/>
      <c r="AV106" s="293"/>
      <c r="AW106" s="293"/>
      <c r="AX106" s="293"/>
      <c r="AY106" s="293"/>
      <c r="AZ106" s="293"/>
      <c r="BA106" s="293"/>
      <c r="BB106" s="293"/>
      <c r="BC106" s="293"/>
      <c r="BD106" s="292"/>
    </row>
    <row r="107" spans="1:56" ht="15" thickBot="1" x14ac:dyDescent="0.4">
      <c r="A107" s="292"/>
      <c r="B107" s="309"/>
      <c r="C107" s="309"/>
      <c r="D107" s="309"/>
      <c r="E107" s="309"/>
      <c r="F107" s="309"/>
      <c r="G107" s="309"/>
      <c r="H107" s="309"/>
      <c r="I107" s="309"/>
      <c r="J107" s="309"/>
      <c r="K107" s="309"/>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3"/>
      <c r="AR107" s="293"/>
      <c r="AS107" s="293"/>
      <c r="AT107" s="293"/>
      <c r="AU107" s="293"/>
      <c r="AV107" s="293"/>
      <c r="AW107" s="293"/>
      <c r="AX107" s="293"/>
      <c r="AY107" s="293"/>
      <c r="AZ107" s="293"/>
      <c r="BA107" s="293"/>
      <c r="BB107" s="293"/>
      <c r="BC107" s="293"/>
      <c r="BD107" s="292"/>
    </row>
    <row r="108" spans="1:56" ht="15" thickBot="1" x14ac:dyDescent="0.4">
      <c r="A108" s="292"/>
      <c r="B108" s="309"/>
      <c r="C108" s="309"/>
      <c r="D108" s="309"/>
      <c r="E108" s="309"/>
      <c r="F108" s="309"/>
      <c r="G108" s="309"/>
      <c r="H108" s="309"/>
      <c r="I108" s="309"/>
      <c r="J108" s="309"/>
      <c r="K108" s="309"/>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3"/>
      <c r="AY108" s="293"/>
      <c r="AZ108" s="293"/>
      <c r="BA108" s="293"/>
      <c r="BB108" s="293"/>
      <c r="BC108" s="293"/>
      <c r="BD108" s="292"/>
    </row>
    <row r="109" spans="1:56" ht="15" thickBot="1" x14ac:dyDescent="0.4">
      <c r="A109" s="292"/>
      <c r="B109" s="309"/>
      <c r="C109" s="309"/>
      <c r="D109" s="309"/>
      <c r="E109" s="309"/>
      <c r="F109" s="309"/>
      <c r="G109" s="309"/>
      <c r="H109" s="309"/>
      <c r="I109" s="309"/>
      <c r="J109" s="309"/>
      <c r="K109" s="309"/>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293"/>
      <c r="BB109" s="293"/>
      <c r="BC109" s="293"/>
      <c r="BD109" s="292"/>
    </row>
    <row r="110" spans="1:56" ht="15" thickBot="1" x14ac:dyDescent="0.4">
      <c r="A110" s="292"/>
      <c r="B110" s="309"/>
      <c r="C110" s="309"/>
      <c r="D110" s="309"/>
      <c r="E110" s="309"/>
      <c r="F110" s="309"/>
      <c r="G110" s="309"/>
      <c r="H110" s="309"/>
      <c r="I110" s="309"/>
      <c r="J110" s="309"/>
      <c r="K110" s="309"/>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c r="AO110" s="293"/>
      <c r="AP110" s="293"/>
      <c r="AQ110" s="293"/>
      <c r="AR110" s="293"/>
      <c r="AS110" s="293"/>
      <c r="AT110" s="293"/>
      <c r="AU110" s="293"/>
      <c r="AV110" s="293"/>
      <c r="AW110" s="293"/>
      <c r="AX110" s="293"/>
      <c r="AY110" s="293"/>
      <c r="AZ110" s="293"/>
      <c r="BA110" s="293"/>
      <c r="BB110" s="293"/>
      <c r="BC110" s="293"/>
      <c r="BD110" s="292"/>
    </row>
    <row r="111" spans="1:56" ht="15" thickBot="1" x14ac:dyDescent="0.4">
      <c r="A111" s="292"/>
      <c r="B111" s="309"/>
      <c r="C111" s="309"/>
      <c r="D111" s="309"/>
      <c r="E111" s="309"/>
      <c r="F111" s="309"/>
      <c r="G111" s="309"/>
      <c r="H111" s="309"/>
      <c r="I111" s="309"/>
      <c r="J111" s="309"/>
      <c r="K111" s="309"/>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293"/>
      <c r="AW111" s="293"/>
      <c r="AX111" s="293"/>
      <c r="AY111" s="293"/>
      <c r="AZ111" s="293"/>
      <c r="BA111" s="293"/>
      <c r="BB111" s="293"/>
      <c r="BC111" s="293"/>
      <c r="BD111" s="292"/>
    </row>
    <row r="112" spans="1:56" ht="15" thickBot="1" x14ac:dyDescent="0.4">
      <c r="A112" s="292"/>
      <c r="B112" s="309"/>
      <c r="C112" s="309"/>
      <c r="D112" s="309"/>
      <c r="E112" s="309"/>
      <c r="F112" s="309"/>
      <c r="G112" s="309"/>
      <c r="H112" s="309"/>
      <c r="I112" s="309"/>
      <c r="J112" s="309"/>
      <c r="K112" s="309"/>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3"/>
      <c r="AR112" s="293"/>
      <c r="AS112" s="293"/>
      <c r="AT112" s="293"/>
      <c r="AU112" s="293"/>
      <c r="AV112" s="293"/>
      <c r="AW112" s="293"/>
      <c r="AX112" s="293"/>
      <c r="AY112" s="293"/>
      <c r="AZ112" s="293"/>
      <c r="BA112" s="293"/>
      <c r="BB112" s="293"/>
      <c r="BC112" s="293"/>
      <c r="BD112" s="292"/>
    </row>
    <row r="113" spans="1:56" ht="15" thickBot="1" x14ac:dyDescent="0.4">
      <c r="A113" s="292"/>
      <c r="B113" s="309"/>
      <c r="C113" s="309"/>
      <c r="D113" s="309"/>
      <c r="E113" s="309"/>
      <c r="F113" s="309"/>
      <c r="G113" s="309"/>
      <c r="H113" s="309"/>
      <c r="I113" s="309"/>
      <c r="J113" s="309"/>
      <c r="K113" s="309"/>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3"/>
      <c r="AP113" s="293"/>
      <c r="AQ113" s="293"/>
      <c r="AR113" s="293"/>
      <c r="AS113" s="293"/>
      <c r="AT113" s="293"/>
      <c r="AU113" s="293"/>
      <c r="AV113" s="293"/>
      <c r="AW113" s="293"/>
      <c r="AX113" s="293"/>
      <c r="AY113" s="293"/>
      <c r="AZ113" s="293"/>
      <c r="BA113" s="293"/>
      <c r="BB113" s="293"/>
      <c r="BC113" s="293"/>
      <c r="BD113" s="292"/>
    </row>
    <row r="114" spans="1:56" ht="15" thickBot="1" x14ac:dyDescent="0.4">
      <c r="A114" s="292"/>
      <c r="B114" s="309"/>
      <c r="C114" s="309"/>
      <c r="D114" s="309"/>
      <c r="E114" s="309"/>
      <c r="F114" s="309"/>
      <c r="G114" s="309"/>
      <c r="H114" s="309"/>
      <c r="I114" s="309"/>
      <c r="J114" s="309"/>
      <c r="K114" s="309"/>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93"/>
      <c r="AO114" s="293"/>
      <c r="AP114" s="293"/>
      <c r="AQ114" s="293"/>
      <c r="AR114" s="293"/>
      <c r="AS114" s="293"/>
      <c r="AT114" s="293"/>
      <c r="AU114" s="293"/>
      <c r="AV114" s="293"/>
      <c r="AW114" s="293"/>
      <c r="AX114" s="293"/>
      <c r="AY114" s="293"/>
      <c r="AZ114" s="293"/>
      <c r="BA114" s="293"/>
      <c r="BB114" s="293"/>
      <c r="BC114" s="293"/>
      <c r="BD114" s="292"/>
    </row>
    <row r="115" spans="1:56" ht="15" thickBot="1" x14ac:dyDescent="0.4">
      <c r="A115" s="292"/>
      <c r="B115" s="309"/>
      <c r="C115" s="309"/>
      <c r="D115" s="309"/>
      <c r="E115" s="309"/>
      <c r="F115" s="309"/>
      <c r="G115" s="309"/>
      <c r="H115" s="309"/>
      <c r="I115" s="309"/>
      <c r="J115" s="309"/>
      <c r="K115" s="309"/>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3"/>
      <c r="AQ115" s="293"/>
      <c r="AR115" s="293"/>
      <c r="AS115" s="293"/>
      <c r="AT115" s="293"/>
      <c r="AU115" s="293"/>
      <c r="AV115" s="293"/>
      <c r="AW115" s="293"/>
      <c r="AX115" s="293"/>
      <c r="AY115" s="293"/>
      <c r="AZ115" s="293"/>
      <c r="BA115" s="293"/>
      <c r="BB115" s="293"/>
      <c r="BC115" s="293"/>
      <c r="BD115" s="292"/>
    </row>
    <row r="116" spans="1:56" ht="15" thickBot="1" x14ac:dyDescent="0.4">
      <c r="A116" s="292"/>
      <c r="B116" s="309"/>
      <c r="C116" s="309"/>
      <c r="D116" s="309"/>
      <c r="E116" s="309"/>
      <c r="F116" s="309"/>
      <c r="G116" s="309"/>
      <c r="H116" s="309"/>
      <c r="I116" s="309"/>
      <c r="J116" s="309"/>
      <c r="K116" s="309"/>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c r="AL116" s="293"/>
      <c r="AM116" s="293"/>
      <c r="AN116" s="293"/>
      <c r="AO116" s="293"/>
      <c r="AP116" s="293"/>
      <c r="AQ116" s="293"/>
      <c r="AR116" s="293"/>
      <c r="AS116" s="293"/>
      <c r="AT116" s="293"/>
      <c r="AU116" s="293"/>
      <c r="AV116" s="293"/>
      <c r="AW116" s="293"/>
      <c r="AX116" s="293"/>
      <c r="AY116" s="293"/>
      <c r="AZ116" s="293"/>
      <c r="BA116" s="293"/>
      <c r="BB116" s="293"/>
      <c r="BC116" s="293"/>
      <c r="BD116" s="292"/>
    </row>
    <row r="117" spans="1:56" ht="15" thickBot="1" x14ac:dyDescent="0.4">
      <c r="A117" s="292"/>
      <c r="B117" s="309"/>
      <c r="C117" s="309"/>
      <c r="D117" s="309"/>
      <c r="E117" s="309"/>
      <c r="F117" s="309"/>
      <c r="G117" s="309"/>
      <c r="H117" s="309"/>
      <c r="I117" s="309"/>
      <c r="J117" s="309"/>
      <c r="K117" s="309"/>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3"/>
      <c r="BA117" s="293"/>
      <c r="BB117" s="293"/>
      <c r="BC117" s="293"/>
      <c r="BD117" s="292"/>
    </row>
    <row r="118" spans="1:56" ht="15" thickBot="1" x14ac:dyDescent="0.4">
      <c r="A118" s="292"/>
      <c r="B118" s="309"/>
      <c r="C118" s="309"/>
      <c r="D118" s="309"/>
      <c r="E118" s="309"/>
      <c r="F118" s="309"/>
      <c r="G118" s="309"/>
      <c r="H118" s="309"/>
      <c r="I118" s="309"/>
      <c r="J118" s="309"/>
      <c r="K118" s="309"/>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3"/>
      <c r="AP118" s="293"/>
      <c r="AQ118" s="293"/>
      <c r="AR118" s="293"/>
      <c r="AS118" s="293"/>
      <c r="AT118" s="293"/>
      <c r="AU118" s="293"/>
      <c r="AV118" s="293"/>
      <c r="AW118" s="293"/>
      <c r="AX118" s="293"/>
      <c r="AY118" s="293"/>
      <c r="AZ118" s="293"/>
      <c r="BA118" s="293"/>
      <c r="BB118" s="293"/>
      <c r="BC118" s="293"/>
      <c r="BD118" s="292"/>
    </row>
    <row r="119" spans="1:56" ht="15" thickBot="1" x14ac:dyDescent="0.4">
      <c r="A119" s="292"/>
      <c r="B119" s="309"/>
      <c r="C119" s="309"/>
      <c r="D119" s="309"/>
      <c r="E119" s="309"/>
      <c r="F119" s="309"/>
      <c r="G119" s="309"/>
      <c r="H119" s="309"/>
      <c r="I119" s="309"/>
      <c r="J119" s="309"/>
      <c r="K119" s="309"/>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3"/>
      <c r="AL119" s="293"/>
      <c r="AM119" s="293"/>
      <c r="AN119" s="293"/>
      <c r="AO119" s="293"/>
      <c r="AP119" s="293"/>
      <c r="AQ119" s="293"/>
      <c r="AR119" s="293"/>
      <c r="AS119" s="293"/>
      <c r="AT119" s="293"/>
      <c r="AU119" s="293"/>
      <c r="AV119" s="293"/>
      <c r="AW119" s="293"/>
      <c r="AX119" s="293"/>
      <c r="AY119" s="293"/>
      <c r="AZ119" s="293"/>
      <c r="BA119" s="293"/>
      <c r="BB119" s="293"/>
      <c r="BC119" s="293"/>
      <c r="BD119" s="292"/>
    </row>
    <row r="120" spans="1:56" ht="15" thickBot="1" x14ac:dyDescent="0.4">
      <c r="A120" s="292"/>
      <c r="B120" s="309"/>
      <c r="C120" s="309"/>
      <c r="D120" s="309"/>
      <c r="E120" s="309"/>
      <c r="F120" s="309"/>
      <c r="G120" s="309"/>
      <c r="H120" s="309"/>
      <c r="I120" s="309"/>
      <c r="J120" s="309"/>
      <c r="K120" s="309"/>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3"/>
      <c r="AY120" s="293"/>
      <c r="AZ120" s="293"/>
      <c r="BA120" s="293"/>
      <c r="BB120" s="293"/>
      <c r="BC120" s="293"/>
      <c r="BD120" s="292"/>
    </row>
    <row r="121" spans="1:56" ht="15" thickBot="1" x14ac:dyDescent="0.4">
      <c r="A121" s="292"/>
      <c r="B121" s="309"/>
      <c r="C121" s="309"/>
      <c r="D121" s="309"/>
      <c r="E121" s="309"/>
      <c r="F121" s="309"/>
      <c r="G121" s="309"/>
      <c r="H121" s="309"/>
      <c r="I121" s="309"/>
      <c r="J121" s="309"/>
      <c r="K121" s="309"/>
      <c r="L121" s="293"/>
      <c r="M121" s="293"/>
      <c r="N121" s="293"/>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3"/>
      <c r="AY121" s="293"/>
      <c r="AZ121" s="293"/>
      <c r="BA121" s="293"/>
      <c r="BB121" s="293"/>
      <c r="BC121" s="293"/>
      <c r="BD121" s="292"/>
    </row>
    <row r="122" spans="1:56" ht="15" thickBot="1" x14ac:dyDescent="0.4">
      <c r="A122" s="292"/>
      <c r="B122" s="309"/>
      <c r="C122" s="309"/>
      <c r="D122" s="309"/>
      <c r="E122" s="309"/>
      <c r="F122" s="309"/>
      <c r="G122" s="309"/>
      <c r="H122" s="309"/>
      <c r="I122" s="309"/>
      <c r="J122" s="309"/>
      <c r="K122" s="309"/>
      <c r="L122" s="293"/>
      <c r="M122" s="294"/>
      <c r="N122" s="294"/>
      <c r="O122" s="294"/>
      <c r="P122" s="294"/>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3"/>
      <c r="AP122" s="293"/>
      <c r="AQ122" s="293"/>
      <c r="AR122" s="293"/>
      <c r="AS122" s="293"/>
      <c r="AT122" s="293"/>
      <c r="AU122" s="293"/>
      <c r="AV122" s="293"/>
      <c r="AW122" s="293"/>
      <c r="AX122" s="293"/>
      <c r="AY122" s="293"/>
      <c r="AZ122" s="293"/>
      <c r="BA122" s="293"/>
      <c r="BB122" s="293"/>
      <c r="BC122" s="293"/>
      <c r="BD122" s="292"/>
    </row>
    <row r="123" spans="1:56" ht="15" thickBot="1" x14ac:dyDescent="0.4">
      <c r="A123" s="292"/>
      <c r="B123" s="309"/>
      <c r="C123" s="309"/>
      <c r="D123" s="309"/>
      <c r="E123" s="309"/>
      <c r="F123" s="309"/>
      <c r="G123" s="309"/>
      <c r="H123" s="309"/>
      <c r="I123" s="309"/>
      <c r="J123" s="309"/>
      <c r="K123" s="309"/>
      <c r="L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3"/>
      <c r="AY123" s="293"/>
      <c r="AZ123" s="293"/>
      <c r="BA123" s="293"/>
      <c r="BB123" s="293"/>
      <c r="BC123" s="293"/>
      <c r="BD123" s="292"/>
    </row>
    <row r="124" spans="1:56" x14ac:dyDescent="0.35">
      <c r="A124" s="598"/>
      <c r="B124" s="599"/>
      <c r="C124" s="599"/>
      <c r="D124" s="599"/>
      <c r="E124" s="599"/>
      <c r="F124" s="599"/>
      <c r="G124" s="599"/>
      <c r="H124" s="599"/>
      <c r="I124" s="599"/>
      <c r="J124" s="599"/>
      <c r="K124" s="599"/>
      <c r="L124" s="294"/>
      <c r="Q124" s="294"/>
      <c r="R124" s="294"/>
      <c r="S124" s="294"/>
      <c r="T124" s="294"/>
      <c r="U124" s="294"/>
      <c r="V124" s="294"/>
      <c r="W124" s="294"/>
      <c r="X124" s="294"/>
      <c r="Y124" s="294"/>
      <c r="Z124" s="294"/>
      <c r="AA124" s="294"/>
      <c r="AB124" s="294"/>
      <c r="AC124" s="294"/>
      <c r="AD124" s="294"/>
      <c r="AE124" s="294"/>
      <c r="AF124" s="294"/>
      <c r="AG124" s="294"/>
      <c r="AH124" s="294"/>
      <c r="AI124" s="294"/>
      <c r="AJ124" s="294"/>
      <c r="AK124" s="294"/>
      <c r="AL124" s="294"/>
      <c r="AM124" s="294"/>
      <c r="AN124" s="294"/>
      <c r="AO124" s="294"/>
      <c r="AP124" s="294"/>
      <c r="AQ124" s="294"/>
      <c r="AR124" s="294"/>
      <c r="AS124" s="294"/>
      <c r="AT124" s="294"/>
      <c r="AU124" s="294"/>
      <c r="AV124" s="294"/>
      <c r="AW124" s="294"/>
      <c r="AX124" s="294"/>
      <c r="AY124" s="294"/>
      <c r="AZ124" s="294"/>
      <c r="BA124" s="294"/>
      <c r="BB124" s="294"/>
      <c r="BC124" s="294"/>
      <c r="BD124" s="598"/>
    </row>
  </sheetData>
  <sheetProtection selectLockedCells="1"/>
  <mergeCells count="5">
    <mergeCell ref="C7:C8"/>
    <mergeCell ref="C5:C6"/>
    <mergeCell ref="H3:H8"/>
    <mergeCell ref="Q10:S10"/>
    <mergeCell ref="I3:I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BD23"/>
  <sheetViews>
    <sheetView zoomScaleNormal="100" workbookViewId="0">
      <selection activeCell="A21" sqref="A21"/>
    </sheetView>
  </sheetViews>
  <sheetFormatPr defaultColWidth="9.1796875" defaultRowHeight="14.5" x14ac:dyDescent="0.35"/>
  <cols>
    <col min="1" max="1" width="1.81640625" style="602" customWidth="1"/>
    <col min="2" max="2" width="9.453125" style="602" customWidth="1"/>
    <col min="3" max="3" width="10" style="604" customWidth="1"/>
    <col min="4" max="4" width="42.54296875" style="602" customWidth="1"/>
    <col min="5" max="5" width="10.7265625" style="602" customWidth="1"/>
    <col min="6" max="6" width="14.453125" style="602" customWidth="1"/>
    <col min="7" max="7" width="14.1796875" style="602" bestFit="1" customWidth="1"/>
    <col min="8" max="9" width="6.1796875" style="602" bestFit="1" customWidth="1"/>
    <col min="10" max="10" width="16.1796875" style="602" bestFit="1" customWidth="1"/>
    <col min="11" max="12" width="12" style="602" bestFit="1" customWidth="1"/>
    <col min="13" max="13" width="10.54296875" style="602" customWidth="1"/>
    <col min="14" max="14" width="9.81640625" style="602" customWidth="1"/>
    <col min="15" max="16" width="9.453125" style="602" customWidth="1"/>
    <col min="17" max="17" width="8.26953125" style="602" bestFit="1" customWidth="1"/>
    <col min="18" max="18" width="10.1796875" style="602" customWidth="1"/>
    <col min="19" max="19" width="10.81640625" style="602" customWidth="1"/>
    <col min="20" max="20" width="12.1796875" style="602" customWidth="1"/>
    <col min="21" max="16384" width="9.1796875" style="602"/>
  </cols>
  <sheetData>
    <row r="1" spans="1:56" s="1068" customFormat="1" ht="25.5" customHeight="1" thickBot="1" x14ac:dyDescent="0.4">
      <c r="A1" s="1065"/>
      <c r="B1" s="395" t="s">
        <v>383</v>
      </c>
      <c r="C1" s="1066"/>
      <c r="D1" s="1066"/>
      <c r="E1" s="1066"/>
      <c r="F1" s="1066"/>
      <c r="G1" s="1066"/>
      <c r="H1" s="1066"/>
      <c r="I1" s="1066"/>
      <c r="J1" s="1066"/>
      <c r="K1" s="1066"/>
      <c r="L1" s="1066"/>
      <c r="M1" s="1066"/>
      <c r="N1" s="1066"/>
      <c r="O1" s="1066"/>
      <c r="P1" s="1066"/>
      <c r="Q1" s="1066"/>
      <c r="R1" s="1066"/>
      <c r="S1" s="1066"/>
      <c r="T1" s="1066"/>
      <c r="U1" s="1067"/>
      <c r="V1" s="1067"/>
      <c r="W1" s="1067"/>
      <c r="X1" s="1067"/>
      <c r="Y1" s="1067"/>
      <c r="Z1" s="1067"/>
      <c r="AA1" s="1067"/>
      <c r="AB1" s="1067"/>
      <c r="AC1" s="1067"/>
      <c r="AD1" s="1067"/>
      <c r="AE1" s="1067"/>
      <c r="AF1" s="1067"/>
      <c r="AG1" s="1067"/>
      <c r="AH1" s="1067"/>
      <c r="AI1" s="1067"/>
      <c r="AJ1" s="1067"/>
      <c r="AK1" s="1067"/>
      <c r="AL1" s="1067"/>
      <c r="AM1" s="1067"/>
      <c r="AN1" s="1067"/>
      <c r="AO1" s="1067"/>
      <c r="AP1" s="1067"/>
      <c r="AQ1" s="1067"/>
      <c r="AR1" s="1067"/>
      <c r="AS1" s="1067"/>
      <c r="AT1" s="1067"/>
      <c r="AU1" s="1067"/>
      <c r="AV1" s="1067"/>
      <c r="AW1" s="1067"/>
      <c r="AX1" s="1067"/>
      <c r="AY1" s="1067"/>
      <c r="AZ1" s="1067"/>
      <c r="BA1" s="1067"/>
      <c r="BB1" s="1067"/>
      <c r="BC1" s="1067"/>
      <c r="BD1" s="1065"/>
    </row>
    <row r="2" spans="1:56" ht="42.5" thickBot="1" x14ac:dyDescent="0.4">
      <c r="A2" s="292"/>
      <c r="B2" s="845" t="s">
        <v>508</v>
      </c>
      <c r="C2" s="71" t="s">
        <v>382</v>
      </c>
      <c r="D2" s="584" t="s">
        <v>252</v>
      </c>
      <c r="E2" s="845" t="s">
        <v>362</v>
      </c>
      <c r="F2" s="463" t="s">
        <v>361</v>
      </c>
      <c r="G2" s="971" t="s">
        <v>325</v>
      </c>
      <c r="H2" s="463" t="s">
        <v>268</v>
      </c>
      <c r="I2" s="816" t="s">
        <v>717</v>
      </c>
      <c r="J2" s="816" t="s">
        <v>323</v>
      </c>
      <c r="K2" s="763" t="s">
        <v>58</v>
      </c>
      <c r="L2" s="75" t="s">
        <v>60</v>
      </c>
      <c r="M2" s="912" t="s">
        <v>474</v>
      </c>
      <c r="N2" s="295" t="s">
        <v>447</v>
      </c>
      <c r="O2" s="295" t="s">
        <v>448</v>
      </c>
      <c r="P2" s="295" t="s">
        <v>449</v>
      </c>
      <c r="Q2" s="296" t="s">
        <v>739</v>
      </c>
      <c r="R2" s="464" t="s">
        <v>237</v>
      </c>
      <c r="S2" s="464" t="s">
        <v>44</v>
      </c>
      <c r="T2" s="297" t="s">
        <v>45</v>
      </c>
      <c r="U2" s="298"/>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2"/>
    </row>
    <row r="3" spans="1:56" x14ac:dyDescent="0.35">
      <c r="A3" s="292"/>
      <c r="B3" s="960" t="s">
        <v>479</v>
      </c>
      <c r="C3" s="1062"/>
      <c r="D3" s="465" t="s">
        <v>1040</v>
      </c>
      <c r="E3" s="1107" t="s">
        <v>1111</v>
      </c>
      <c r="F3" s="440"/>
      <c r="G3" s="729">
        <v>300</v>
      </c>
      <c r="H3" s="1341"/>
      <c r="I3" s="1316" t="s">
        <v>733</v>
      </c>
      <c r="J3" s="731">
        <f t="shared" ref="J3" si="0">G3*(1-$H$3)</f>
        <v>300</v>
      </c>
      <c r="K3" s="587">
        <f>F3*J3</f>
        <v>0</v>
      </c>
      <c r="L3" s="588">
        <f t="shared" ref="L3" si="1">K3*4</f>
        <v>0</v>
      </c>
      <c r="M3" s="324"/>
      <c r="N3" s="692"/>
      <c r="O3" s="692"/>
      <c r="P3" s="692"/>
      <c r="Q3" s="424"/>
      <c r="R3" s="325">
        <f>Q3*4</f>
        <v>0</v>
      </c>
      <c r="S3" s="587">
        <f>Q3*M3</f>
        <v>0</v>
      </c>
      <c r="T3" s="588">
        <f>S3*4</f>
        <v>0</v>
      </c>
      <c r="U3" s="298"/>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2"/>
    </row>
    <row r="4" spans="1:56" x14ac:dyDescent="0.35">
      <c r="A4" s="292"/>
      <c r="B4" s="835" t="s">
        <v>480</v>
      </c>
      <c r="C4" s="1063" t="s">
        <v>364</v>
      </c>
      <c r="D4" s="466" t="s">
        <v>384</v>
      </c>
      <c r="E4" s="1108" t="s">
        <v>1112</v>
      </c>
      <c r="F4" s="467"/>
      <c r="G4" s="730">
        <v>2.0499999999999998</v>
      </c>
      <c r="H4" s="1346"/>
      <c r="I4" s="1317"/>
      <c r="J4" s="732">
        <f t="shared" ref="J4:J21" si="2">G4*(1-$H$3)</f>
        <v>2.0499999999999998</v>
      </c>
      <c r="K4" s="448">
        <f t="shared" ref="K4:K20" si="3">F4*J4</f>
        <v>0</v>
      </c>
      <c r="L4" s="447">
        <f t="shared" ref="L4:L20" si="4">K4*4</f>
        <v>0</v>
      </c>
      <c r="M4" s="1347"/>
      <c r="N4" s="1348"/>
      <c r="O4" s="1348"/>
      <c r="P4" s="1348"/>
      <c r="Q4" s="1348"/>
      <c r="R4" s="1349"/>
      <c r="S4" s="1353"/>
      <c r="T4" s="1354"/>
      <c r="U4" s="298"/>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2"/>
    </row>
    <row r="5" spans="1:56" x14ac:dyDescent="0.35">
      <c r="A5" s="292"/>
      <c r="B5" s="835" t="s">
        <v>481</v>
      </c>
      <c r="C5" s="1063" t="s">
        <v>365</v>
      </c>
      <c r="D5" s="466" t="s">
        <v>385</v>
      </c>
      <c r="E5" s="1108" t="s">
        <v>1112</v>
      </c>
      <c r="F5" s="467"/>
      <c r="G5" s="730">
        <v>1.4</v>
      </c>
      <c r="H5" s="1346"/>
      <c r="I5" s="1317"/>
      <c r="J5" s="732">
        <f t="shared" si="2"/>
        <v>1.4</v>
      </c>
      <c r="K5" s="448">
        <f t="shared" si="3"/>
        <v>0</v>
      </c>
      <c r="L5" s="447">
        <f t="shared" si="4"/>
        <v>0</v>
      </c>
      <c r="M5" s="1347"/>
      <c r="N5" s="1348"/>
      <c r="O5" s="1348"/>
      <c r="P5" s="1348"/>
      <c r="Q5" s="1348"/>
      <c r="R5" s="1349"/>
      <c r="S5" s="1353"/>
      <c r="T5" s="1354"/>
      <c r="U5" s="298"/>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2"/>
    </row>
    <row r="6" spans="1:56" x14ac:dyDescent="0.35">
      <c r="A6" s="292"/>
      <c r="B6" s="835" t="s">
        <v>482</v>
      </c>
      <c r="C6" s="1063" t="s">
        <v>366</v>
      </c>
      <c r="D6" s="466" t="s">
        <v>386</v>
      </c>
      <c r="E6" s="1108" t="s">
        <v>1112</v>
      </c>
      <c r="F6" s="467"/>
      <c r="G6" s="730">
        <v>0.1</v>
      </c>
      <c r="H6" s="1346"/>
      <c r="I6" s="1317"/>
      <c r="J6" s="732">
        <f t="shared" si="2"/>
        <v>0.1</v>
      </c>
      <c r="K6" s="448">
        <f t="shared" si="3"/>
        <v>0</v>
      </c>
      <c r="L6" s="447">
        <f t="shared" si="4"/>
        <v>0</v>
      </c>
      <c r="M6" s="1347"/>
      <c r="N6" s="1348"/>
      <c r="O6" s="1348"/>
      <c r="P6" s="1348"/>
      <c r="Q6" s="1348"/>
      <c r="R6" s="1349"/>
      <c r="S6" s="1353"/>
      <c r="T6" s="1354"/>
      <c r="U6" s="298"/>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2"/>
    </row>
    <row r="7" spans="1:56" x14ac:dyDescent="0.35">
      <c r="A7" s="292"/>
      <c r="B7" s="835" t="s">
        <v>483</v>
      </c>
      <c r="C7" s="1063" t="s">
        <v>367</v>
      </c>
      <c r="D7" s="466" t="s">
        <v>387</v>
      </c>
      <c r="E7" s="1108" t="s">
        <v>1112</v>
      </c>
      <c r="F7" s="467"/>
      <c r="G7" s="730">
        <v>0.25</v>
      </c>
      <c r="H7" s="1346"/>
      <c r="I7" s="1317"/>
      <c r="J7" s="732">
        <f t="shared" si="2"/>
        <v>0.25</v>
      </c>
      <c r="K7" s="448">
        <f t="shared" si="3"/>
        <v>0</v>
      </c>
      <c r="L7" s="447">
        <f t="shared" si="4"/>
        <v>0</v>
      </c>
      <c r="M7" s="1347"/>
      <c r="N7" s="1348"/>
      <c r="O7" s="1348"/>
      <c r="P7" s="1348"/>
      <c r="Q7" s="1348"/>
      <c r="R7" s="1349"/>
      <c r="S7" s="1353"/>
      <c r="T7" s="1354"/>
      <c r="U7" s="298"/>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2"/>
    </row>
    <row r="8" spans="1:56" x14ac:dyDescent="0.35">
      <c r="A8" s="292"/>
      <c r="B8" s="835" t="s">
        <v>484</v>
      </c>
      <c r="C8" s="1063" t="s">
        <v>368</v>
      </c>
      <c r="D8" s="466" t="s">
        <v>388</v>
      </c>
      <c r="E8" s="1108" t="s">
        <v>1112</v>
      </c>
      <c r="F8" s="467"/>
      <c r="G8" s="730">
        <v>0.6</v>
      </c>
      <c r="H8" s="1346"/>
      <c r="I8" s="1317"/>
      <c r="J8" s="732">
        <f t="shared" si="2"/>
        <v>0.6</v>
      </c>
      <c r="K8" s="448">
        <f t="shared" si="3"/>
        <v>0</v>
      </c>
      <c r="L8" s="447">
        <f t="shared" si="4"/>
        <v>0</v>
      </c>
      <c r="M8" s="1347"/>
      <c r="N8" s="1348"/>
      <c r="O8" s="1348"/>
      <c r="P8" s="1348"/>
      <c r="Q8" s="1348"/>
      <c r="R8" s="1349"/>
      <c r="S8" s="1353"/>
      <c r="T8" s="1354"/>
      <c r="U8" s="298"/>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2"/>
    </row>
    <row r="9" spans="1:56" x14ac:dyDescent="0.35">
      <c r="A9" s="292"/>
      <c r="B9" s="835" t="s">
        <v>485</v>
      </c>
      <c r="C9" s="1063" t="s">
        <v>369</v>
      </c>
      <c r="D9" s="466" t="s">
        <v>389</v>
      </c>
      <c r="E9" s="1108" t="s">
        <v>1112</v>
      </c>
      <c r="F9" s="467"/>
      <c r="G9" s="730">
        <v>0.45</v>
      </c>
      <c r="H9" s="1346"/>
      <c r="I9" s="1317"/>
      <c r="J9" s="732">
        <f t="shared" si="2"/>
        <v>0.45</v>
      </c>
      <c r="K9" s="448">
        <f t="shared" si="3"/>
        <v>0</v>
      </c>
      <c r="L9" s="447">
        <f t="shared" si="4"/>
        <v>0</v>
      </c>
      <c r="M9" s="1347"/>
      <c r="N9" s="1348"/>
      <c r="O9" s="1348"/>
      <c r="P9" s="1348"/>
      <c r="Q9" s="1348"/>
      <c r="R9" s="1349"/>
      <c r="S9" s="1353"/>
      <c r="T9" s="1354"/>
      <c r="U9" s="298"/>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2"/>
    </row>
    <row r="10" spans="1:56" x14ac:dyDescent="0.35">
      <c r="A10" s="292"/>
      <c r="B10" s="835" t="s">
        <v>486</v>
      </c>
      <c r="C10" s="1063" t="s">
        <v>370</v>
      </c>
      <c r="D10" s="466" t="s">
        <v>390</v>
      </c>
      <c r="E10" s="1108" t="s">
        <v>1112</v>
      </c>
      <c r="F10" s="467"/>
      <c r="G10" s="730">
        <v>0.6</v>
      </c>
      <c r="H10" s="1346"/>
      <c r="I10" s="1317"/>
      <c r="J10" s="732">
        <f t="shared" si="2"/>
        <v>0.6</v>
      </c>
      <c r="K10" s="448">
        <f t="shared" si="3"/>
        <v>0</v>
      </c>
      <c r="L10" s="447">
        <f t="shared" si="4"/>
        <v>0</v>
      </c>
      <c r="M10" s="1347"/>
      <c r="N10" s="1348"/>
      <c r="O10" s="1348"/>
      <c r="P10" s="1348"/>
      <c r="Q10" s="1348"/>
      <c r="R10" s="1349"/>
      <c r="S10" s="1353"/>
      <c r="T10" s="1354"/>
      <c r="U10" s="298"/>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2"/>
    </row>
    <row r="11" spans="1:56" x14ac:dyDescent="0.35">
      <c r="A11" s="292"/>
      <c r="B11" s="835" t="s">
        <v>487</v>
      </c>
      <c r="C11" s="1063" t="s">
        <v>371</v>
      </c>
      <c r="D11" s="466" t="s">
        <v>391</v>
      </c>
      <c r="E11" s="1108" t="s">
        <v>1112</v>
      </c>
      <c r="F11" s="467"/>
      <c r="G11" s="730">
        <v>0.18</v>
      </c>
      <c r="H11" s="1346"/>
      <c r="I11" s="1317"/>
      <c r="J11" s="732">
        <f t="shared" si="2"/>
        <v>0.18</v>
      </c>
      <c r="K11" s="448">
        <f t="shared" si="3"/>
        <v>0</v>
      </c>
      <c r="L11" s="447">
        <f t="shared" si="4"/>
        <v>0</v>
      </c>
      <c r="M11" s="1347"/>
      <c r="N11" s="1348"/>
      <c r="O11" s="1348"/>
      <c r="P11" s="1348"/>
      <c r="Q11" s="1348"/>
      <c r="R11" s="1349"/>
      <c r="S11" s="1353"/>
      <c r="T11" s="1354"/>
      <c r="U11" s="298"/>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2"/>
    </row>
    <row r="12" spans="1:56" x14ac:dyDescent="0.35">
      <c r="A12" s="292"/>
      <c r="B12" s="835" t="s">
        <v>488</v>
      </c>
      <c r="C12" s="1063" t="s">
        <v>372</v>
      </c>
      <c r="D12" s="466" t="s">
        <v>392</v>
      </c>
      <c r="E12" s="1108" t="s">
        <v>1112</v>
      </c>
      <c r="F12" s="467"/>
      <c r="G12" s="730">
        <v>0.6</v>
      </c>
      <c r="H12" s="1346"/>
      <c r="I12" s="1317"/>
      <c r="J12" s="732">
        <f t="shared" si="2"/>
        <v>0.6</v>
      </c>
      <c r="K12" s="448">
        <f t="shared" si="3"/>
        <v>0</v>
      </c>
      <c r="L12" s="447">
        <f t="shared" si="4"/>
        <v>0</v>
      </c>
      <c r="M12" s="1347"/>
      <c r="N12" s="1348"/>
      <c r="O12" s="1348"/>
      <c r="P12" s="1348"/>
      <c r="Q12" s="1348"/>
      <c r="R12" s="1349"/>
      <c r="S12" s="1353"/>
      <c r="T12" s="1354"/>
      <c r="U12" s="298"/>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2"/>
    </row>
    <row r="13" spans="1:56" ht="21" x14ac:dyDescent="0.35">
      <c r="A13" s="292"/>
      <c r="B13" s="835" t="s">
        <v>489</v>
      </c>
      <c r="C13" s="1063" t="s">
        <v>373</v>
      </c>
      <c r="D13" s="466" t="s">
        <v>393</v>
      </c>
      <c r="E13" s="1108" t="s">
        <v>1112</v>
      </c>
      <c r="F13" s="467"/>
      <c r="G13" s="730">
        <v>1.73</v>
      </c>
      <c r="H13" s="1346"/>
      <c r="I13" s="1317"/>
      <c r="J13" s="732">
        <f t="shared" si="2"/>
        <v>1.73</v>
      </c>
      <c r="K13" s="448">
        <f t="shared" si="3"/>
        <v>0</v>
      </c>
      <c r="L13" s="447">
        <f t="shared" si="4"/>
        <v>0</v>
      </c>
      <c r="M13" s="1347"/>
      <c r="N13" s="1348"/>
      <c r="O13" s="1348"/>
      <c r="P13" s="1348"/>
      <c r="Q13" s="1348"/>
      <c r="R13" s="1349"/>
      <c r="S13" s="1353"/>
      <c r="T13" s="1354"/>
      <c r="U13" s="298"/>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2"/>
    </row>
    <row r="14" spans="1:56" ht="21" x14ac:dyDescent="0.35">
      <c r="A14" s="292"/>
      <c r="B14" s="835" t="s">
        <v>490</v>
      </c>
      <c r="C14" s="1063" t="s">
        <v>374</v>
      </c>
      <c r="D14" s="466" t="s">
        <v>394</v>
      </c>
      <c r="E14" s="1108" t="s">
        <v>1112</v>
      </c>
      <c r="F14" s="467"/>
      <c r="G14" s="730">
        <v>1.9</v>
      </c>
      <c r="H14" s="1346"/>
      <c r="I14" s="1317"/>
      <c r="J14" s="732">
        <f t="shared" si="2"/>
        <v>1.9</v>
      </c>
      <c r="K14" s="448">
        <f t="shared" si="3"/>
        <v>0</v>
      </c>
      <c r="L14" s="447">
        <f t="shared" si="4"/>
        <v>0</v>
      </c>
      <c r="M14" s="1347"/>
      <c r="N14" s="1348"/>
      <c r="O14" s="1348"/>
      <c r="P14" s="1348"/>
      <c r="Q14" s="1348"/>
      <c r="R14" s="1349"/>
      <c r="S14" s="1353"/>
      <c r="T14" s="1354"/>
      <c r="U14" s="298"/>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2"/>
    </row>
    <row r="15" spans="1:56" x14ac:dyDescent="0.35">
      <c r="A15" s="292"/>
      <c r="B15" s="835" t="s">
        <v>491</v>
      </c>
      <c r="C15" s="1063" t="s">
        <v>375</v>
      </c>
      <c r="D15" s="466" t="s">
        <v>1041</v>
      </c>
      <c r="E15" s="1108" t="s">
        <v>1112</v>
      </c>
      <c r="F15" s="467"/>
      <c r="G15" s="730">
        <v>1.1000000000000001</v>
      </c>
      <c r="H15" s="1346"/>
      <c r="I15" s="1317"/>
      <c r="J15" s="732">
        <f t="shared" si="2"/>
        <v>1.1000000000000001</v>
      </c>
      <c r="K15" s="448">
        <f t="shared" si="3"/>
        <v>0</v>
      </c>
      <c r="L15" s="447">
        <f t="shared" si="4"/>
        <v>0</v>
      </c>
      <c r="M15" s="1347"/>
      <c r="N15" s="1348"/>
      <c r="O15" s="1348"/>
      <c r="P15" s="1348"/>
      <c r="Q15" s="1348"/>
      <c r="R15" s="1349"/>
      <c r="S15" s="1353"/>
      <c r="T15" s="1354"/>
      <c r="U15" s="298"/>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2"/>
    </row>
    <row r="16" spans="1:56" ht="21" x14ac:dyDescent="0.35">
      <c r="A16" s="292"/>
      <c r="B16" s="835" t="s">
        <v>492</v>
      </c>
      <c r="C16" s="1063" t="s">
        <v>376</v>
      </c>
      <c r="D16" s="466" t="s">
        <v>1042</v>
      </c>
      <c r="E16" s="1108" t="s">
        <v>1112</v>
      </c>
      <c r="F16" s="467"/>
      <c r="G16" s="730">
        <v>0.68</v>
      </c>
      <c r="H16" s="1346"/>
      <c r="I16" s="1317"/>
      <c r="J16" s="732">
        <f t="shared" si="2"/>
        <v>0.68</v>
      </c>
      <c r="K16" s="448">
        <f t="shared" si="3"/>
        <v>0</v>
      </c>
      <c r="L16" s="447">
        <f t="shared" si="4"/>
        <v>0</v>
      </c>
      <c r="M16" s="1347"/>
      <c r="N16" s="1348"/>
      <c r="O16" s="1348"/>
      <c r="P16" s="1348"/>
      <c r="Q16" s="1348"/>
      <c r="R16" s="1349"/>
      <c r="S16" s="1353"/>
      <c r="T16" s="1354"/>
      <c r="U16" s="298"/>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2"/>
    </row>
    <row r="17" spans="1:56" x14ac:dyDescent="0.35">
      <c r="A17" s="292"/>
      <c r="B17" s="835" t="s">
        <v>493</v>
      </c>
      <c r="C17" s="1063" t="s">
        <v>377</v>
      </c>
      <c r="D17" s="466" t="s">
        <v>395</v>
      </c>
      <c r="E17" s="1108" t="s">
        <v>1112</v>
      </c>
      <c r="F17" s="467"/>
      <c r="G17" s="730">
        <v>2.25</v>
      </c>
      <c r="H17" s="1346"/>
      <c r="I17" s="1317"/>
      <c r="J17" s="732">
        <f t="shared" si="2"/>
        <v>2.25</v>
      </c>
      <c r="K17" s="448">
        <f t="shared" si="3"/>
        <v>0</v>
      </c>
      <c r="L17" s="447">
        <f t="shared" si="4"/>
        <v>0</v>
      </c>
      <c r="M17" s="1347"/>
      <c r="N17" s="1348"/>
      <c r="O17" s="1348"/>
      <c r="P17" s="1348"/>
      <c r="Q17" s="1348"/>
      <c r="R17" s="1349"/>
      <c r="S17" s="1353"/>
      <c r="T17" s="1354"/>
      <c r="U17" s="298"/>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2"/>
    </row>
    <row r="18" spans="1:56" ht="21" x14ac:dyDescent="0.35">
      <c r="A18" s="292"/>
      <c r="B18" s="835" t="s">
        <v>494</v>
      </c>
      <c r="C18" s="1063" t="s">
        <v>378</v>
      </c>
      <c r="D18" s="466" t="s">
        <v>396</v>
      </c>
      <c r="E18" s="1108" t="s">
        <v>1112</v>
      </c>
      <c r="F18" s="467"/>
      <c r="G18" s="730">
        <v>0.75</v>
      </c>
      <c r="H18" s="1346"/>
      <c r="I18" s="1317"/>
      <c r="J18" s="732">
        <f t="shared" si="2"/>
        <v>0.75</v>
      </c>
      <c r="K18" s="448">
        <f t="shared" si="3"/>
        <v>0</v>
      </c>
      <c r="L18" s="447">
        <f t="shared" si="4"/>
        <v>0</v>
      </c>
      <c r="M18" s="1347"/>
      <c r="N18" s="1348"/>
      <c r="O18" s="1348"/>
      <c r="P18" s="1348"/>
      <c r="Q18" s="1348"/>
      <c r="R18" s="1349"/>
      <c r="S18" s="1353"/>
      <c r="T18" s="1354"/>
      <c r="U18" s="298"/>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2"/>
    </row>
    <row r="19" spans="1:56" x14ac:dyDescent="0.35">
      <c r="A19" s="292"/>
      <c r="B19" s="835" t="s">
        <v>495</v>
      </c>
      <c r="C19" s="1063" t="s">
        <v>379</v>
      </c>
      <c r="D19" s="466" t="s">
        <v>397</v>
      </c>
      <c r="E19" s="1108" t="s">
        <v>1112</v>
      </c>
      <c r="F19" s="467"/>
      <c r="G19" s="730">
        <v>0.4</v>
      </c>
      <c r="H19" s="1346"/>
      <c r="I19" s="1317"/>
      <c r="J19" s="732">
        <f t="shared" si="2"/>
        <v>0.4</v>
      </c>
      <c r="K19" s="448">
        <f t="shared" si="3"/>
        <v>0</v>
      </c>
      <c r="L19" s="447">
        <f t="shared" si="4"/>
        <v>0</v>
      </c>
      <c r="M19" s="1347"/>
      <c r="N19" s="1348"/>
      <c r="O19" s="1348"/>
      <c r="P19" s="1348"/>
      <c r="Q19" s="1348"/>
      <c r="R19" s="1349"/>
      <c r="S19" s="1353"/>
      <c r="T19" s="1354"/>
      <c r="U19" s="298"/>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2"/>
    </row>
    <row r="20" spans="1:56" x14ac:dyDescent="0.35">
      <c r="A20" s="292"/>
      <c r="B20" s="835" t="s">
        <v>496</v>
      </c>
      <c r="C20" s="1063" t="s">
        <v>380</v>
      </c>
      <c r="D20" s="466" t="s">
        <v>398</v>
      </c>
      <c r="E20" s="1108" t="s">
        <v>1112</v>
      </c>
      <c r="F20" s="467"/>
      <c r="G20" s="730">
        <v>3.64</v>
      </c>
      <c r="H20" s="1346"/>
      <c r="I20" s="1317"/>
      <c r="J20" s="732">
        <f t="shared" si="2"/>
        <v>3.64</v>
      </c>
      <c r="K20" s="448">
        <f t="shared" si="3"/>
        <v>0</v>
      </c>
      <c r="L20" s="447">
        <f t="shared" si="4"/>
        <v>0</v>
      </c>
      <c r="M20" s="1347"/>
      <c r="N20" s="1348"/>
      <c r="O20" s="1348"/>
      <c r="P20" s="1348"/>
      <c r="Q20" s="1348"/>
      <c r="R20" s="1349"/>
      <c r="S20" s="1353"/>
      <c r="T20" s="1354"/>
      <c r="U20" s="298"/>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2"/>
    </row>
    <row r="21" spans="1:56" ht="15" thickBot="1" x14ac:dyDescent="0.4">
      <c r="A21" s="292"/>
      <c r="B21" s="333" t="s">
        <v>497</v>
      </c>
      <c r="C21" s="1064" t="s">
        <v>381</v>
      </c>
      <c r="D21" s="18" t="s">
        <v>399</v>
      </c>
      <c r="E21" s="1109" t="s">
        <v>1112</v>
      </c>
      <c r="F21" s="441"/>
      <c r="G21" s="1061">
        <v>1.1399999999999999</v>
      </c>
      <c r="H21" s="1343"/>
      <c r="I21" s="1319"/>
      <c r="J21" s="670">
        <f t="shared" si="2"/>
        <v>1.1399999999999999</v>
      </c>
      <c r="K21" s="336">
        <f t="shared" ref="K21" si="5">F21*J21</f>
        <v>0</v>
      </c>
      <c r="L21" s="334">
        <f t="shared" ref="L21" si="6">K21*4</f>
        <v>0</v>
      </c>
      <c r="M21" s="1350"/>
      <c r="N21" s="1351"/>
      <c r="O21" s="1351"/>
      <c r="P21" s="1351"/>
      <c r="Q21" s="1351"/>
      <c r="R21" s="1352"/>
      <c r="S21" s="1355"/>
      <c r="T21" s="1356"/>
      <c r="U21" s="298"/>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2"/>
    </row>
    <row r="22" spans="1:56" ht="21.75" customHeight="1" thickBot="1" x14ac:dyDescent="0.4">
      <c r="A22" s="292"/>
      <c r="B22" s="337"/>
      <c r="C22" s="468"/>
      <c r="D22" s="337"/>
      <c r="E22" s="337"/>
      <c r="F22" s="337"/>
      <c r="G22" s="337"/>
      <c r="H22" s="337"/>
      <c r="I22" s="337"/>
      <c r="J22" s="841"/>
      <c r="K22" s="311">
        <f>SUM(K3:K21)</f>
        <v>0</v>
      </c>
      <c r="L22" s="313">
        <f>SUM(L3:L21)</f>
        <v>0</v>
      </c>
      <c r="M22" s="314"/>
      <c r="N22" s="1015"/>
      <c r="O22" s="1015"/>
      <c r="P22" s="1015"/>
      <c r="Q22" s="315">
        <f>SUM(Q3:Q21)</f>
        <v>0</v>
      </c>
      <c r="R22" s="316">
        <f>SUM(R3:R21)</f>
        <v>0</v>
      </c>
      <c r="S22" s="317">
        <f>SUM(S3:S21)</f>
        <v>0</v>
      </c>
      <c r="T22" s="318">
        <f>SUM(T3:T21)</f>
        <v>0</v>
      </c>
      <c r="U22" s="298"/>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2"/>
    </row>
    <row r="23" spans="1:56" ht="15" thickBot="1" x14ac:dyDescent="0.4">
      <c r="A23" s="292"/>
      <c r="B23" s="309"/>
      <c r="C23" s="469"/>
      <c r="D23" s="309"/>
      <c r="E23" s="309"/>
      <c r="F23" s="309"/>
      <c r="G23" s="309"/>
      <c r="H23" s="309"/>
      <c r="I23" s="309"/>
      <c r="J23" s="309"/>
      <c r="K23" s="293"/>
      <c r="L23" s="293"/>
      <c r="M23" s="292"/>
      <c r="N23" s="1015"/>
      <c r="O23" s="1015"/>
      <c r="P23" s="1015"/>
      <c r="Q23" s="1171" t="s">
        <v>275</v>
      </c>
      <c r="R23" s="1172"/>
      <c r="S23" s="1345"/>
      <c r="T23" s="319">
        <f>IFERROR(T22/L22,0)</f>
        <v>0</v>
      </c>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2"/>
    </row>
  </sheetData>
  <sheetProtection selectLockedCells="1"/>
  <mergeCells count="5">
    <mergeCell ref="Q23:S23"/>
    <mergeCell ref="H3:H21"/>
    <mergeCell ref="M4:R21"/>
    <mergeCell ref="S4:T21"/>
    <mergeCell ref="I3:I2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BF124"/>
  <sheetViews>
    <sheetView zoomScaleNormal="100" workbookViewId="0">
      <selection activeCell="D15" sqref="D15"/>
    </sheetView>
  </sheetViews>
  <sheetFormatPr defaultColWidth="9.1796875" defaultRowHeight="14.5" x14ac:dyDescent="0.35"/>
  <cols>
    <col min="1" max="1" width="1.81640625" style="602" customWidth="1"/>
    <col min="2" max="2" width="9.54296875" style="602" customWidth="1"/>
    <col min="3" max="3" width="27.54296875" style="602" customWidth="1"/>
    <col min="4" max="4" width="42.54296875" style="602" customWidth="1"/>
    <col min="5" max="5" width="12.1796875" style="602" customWidth="1"/>
    <col min="6" max="6" width="13.81640625" style="602" customWidth="1"/>
    <col min="7" max="7" width="14.1796875" style="602" bestFit="1" customWidth="1"/>
    <col min="8" max="8" width="14.1796875" style="602" customWidth="1"/>
    <col min="9" max="10" width="9.81640625" style="602" customWidth="1"/>
    <col min="11" max="11" width="11" style="602" customWidth="1"/>
    <col min="12" max="13" width="12" style="602" bestFit="1" customWidth="1"/>
    <col min="14" max="14" width="11.453125" style="602" customWidth="1"/>
    <col min="15" max="15" width="12.7265625" style="602" customWidth="1"/>
    <col min="16" max="19" width="11.453125" style="602" customWidth="1"/>
    <col min="20" max="20" width="11" style="602" customWidth="1"/>
    <col min="21" max="21" width="11.7265625" style="602" customWidth="1"/>
    <col min="22" max="22" width="11.81640625" style="602" customWidth="1"/>
    <col min="23" max="23" width="10.81640625" style="602" customWidth="1"/>
    <col min="24" max="24" width="12.1796875" style="602" customWidth="1"/>
    <col min="25" max="16384" width="9.1796875" style="602"/>
  </cols>
  <sheetData>
    <row r="1" spans="1:58" s="1068" customFormat="1" ht="25.5" customHeight="1" thickBot="1" x14ac:dyDescent="0.4">
      <c r="A1" s="1065"/>
      <c r="B1" s="395" t="s">
        <v>290</v>
      </c>
      <c r="C1" s="1066"/>
      <c r="D1" s="1066"/>
      <c r="E1" s="1066"/>
      <c r="F1" s="1066"/>
      <c r="G1" s="1066"/>
      <c r="H1" s="1066"/>
      <c r="I1" s="1066"/>
      <c r="J1" s="1066"/>
      <c r="K1" s="1066"/>
      <c r="L1" s="1066"/>
      <c r="M1" s="1066"/>
      <c r="N1" s="1066"/>
      <c r="O1" s="1066"/>
      <c r="P1" s="1066"/>
      <c r="Q1" s="1066"/>
      <c r="R1" s="1066"/>
      <c r="S1" s="1066"/>
      <c r="T1" s="1066"/>
      <c r="U1" s="1066"/>
      <c r="V1" s="1066"/>
      <c r="W1" s="1066"/>
      <c r="X1" s="1066"/>
      <c r="Y1" s="1067"/>
      <c r="Z1" s="1067"/>
      <c r="AA1" s="1067"/>
      <c r="AB1" s="1067"/>
      <c r="AC1" s="1067"/>
      <c r="AD1" s="1067"/>
      <c r="AE1" s="1067"/>
      <c r="AF1" s="1067"/>
      <c r="AG1" s="1067"/>
      <c r="AH1" s="1067"/>
      <c r="AI1" s="1067"/>
      <c r="AJ1" s="1067"/>
      <c r="AK1" s="1067"/>
      <c r="AL1" s="1067"/>
      <c r="AM1" s="1067"/>
      <c r="AN1" s="1067"/>
      <c r="AO1" s="1067"/>
      <c r="AP1" s="1067"/>
      <c r="AQ1" s="1067"/>
      <c r="AR1" s="1067"/>
      <c r="AS1" s="1067"/>
      <c r="AT1" s="1067"/>
      <c r="AU1" s="1067"/>
      <c r="AV1" s="1067"/>
      <c r="AW1" s="1067"/>
      <c r="AX1" s="1067"/>
      <c r="AY1" s="1067"/>
      <c r="AZ1" s="1067"/>
      <c r="BA1" s="1067"/>
      <c r="BB1" s="1067"/>
      <c r="BC1" s="1067"/>
      <c r="BD1" s="1067"/>
      <c r="BE1" s="1067"/>
      <c r="BF1" s="1065"/>
    </row>
    <row r="2" spans="1:58" ht="42.5" thickBot="1" x14ac:dyDescent="0.4">
      <c r="A2" s="292"/>
      <c r="B2" s="845" t="s">
        <v>508</v>
      </c>
      <c r="C2" s="71" t="s">
        <v>297</v>
      </c>
      <c r="D2" s="584" t="s">
        <v>0</v>
      </c>
      <c r="E2" s="845" t="s">
        <v>321</v>
      </c>
      <c r="F2" s="1023" t="s">
        <v>324</v>
      </c>
      <c r="G2" s="968" t="s">
        <v>322</v>
      </c>
      <c r="H2" s="816" t="s">
        <v>325</v>
      </c>
      <c r="I2" s="463" t="s">
        <v>267</v>
      </c>
      <c r="J2" s="816" t="s">
        <v>717</v>
      </c>
      <c r="K2" s="763" t="s">
        <v>323</v>
      </c>
      <c r="L2" s="74" t="s">
        <v>58</v>
      </c>
      <c r="M2" s="75" t="s">
        <v>60</v>
      </c>
      <c r="N2" s="970" t="s">
        <v>474</v>
      </c>
      <c r="O2" s="295" t="s">
        <v>473</v>
      </c>
      <c r="P2" s="295" t="s">
        <v>234</v>
      </c>
      <c r="Q2" s="295" t="s">
        <v>447</v>
      </c>
      <c r="R2" s="295" t="s">
        <v>448</v>
      </c>
      <c r="S2" s="759" t="s">
        <v>449</v>
      </c>
      <c r="T2" s="763" t="s">
        <v>236</v>
      </c>
      <c r="U2" s="464" t="s">
        <v>237</v>
      </c>
      <c r="V2" s="72" t="s">
        <v>44</v>
      </c>
      <c r="W2" s="297" t="s">
        <v>45</v>
      </c>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2"/>
    </row>
    <row r="3" spans="1:58" ht="15" thickBot="1" x14ac:dyDescent="0.4">
      <c r="A3" s="292"/>
      <c r="B3" s="1306" t="s">
        <v>498</v>
      </c>
      <c r="C3" s="1309" t="s">
        <v>291</v>
      </c>
      <c r="D3" s="1016" t="s">
        <v>294</v>
      </c>
      <c r="E3" s="1024">
        <v>8</v>
      </c>
      <c r="F3" s="1363" t="s">
        <v>231</v>
      </c>
      <c r="G3" s="1327"/>
      <c r="H3" s="1367">
        <v>1.99</v>
      </c>
      <c r="I3" s="1320"/>
      <c r="J3" s="1207" t="s">
        <v>734</v>
      </c>
      <c r="K3" s="1372">
        <f>ROUND(H3*(1-$I$3),3)</f>
        <v>1.99</v>
      </c>
      <c r="L3" s="1388">
        <f>ROUND(IFERROR(K3*G3,0),2)</f>
        <v>0</v>
      </c>
      <c r="M3" s="1382">
        <f>L3*4</f>
        <v>0</v>
      </c>
      <c r="N3" s="453"/>
      <c r="O3" s="733"/>
      <c r="P3" s="753"/>
      <c r="Q3" s="753"/>
      <c r="R3" s="754"/>
      <c r="S3" s="760"/>
      <c r="T3" s="764" t="str">
        <f>IFERROR($G$3/O3*E3,"resa mancante")</f>
        <v>resa mancante</v>
      </c>
      <c r="U3" s="1381">
        <f>SUM(T3:T9)*4</f>
        <v>0</v>
      </c>
      <c r="V3" s="456" t="str">
        <f>IFERROR(N3*T3,"resa mancante")</f>
        <v>resa mancante</v>
      </c>
      <c r="W3" s="1367">
        <f>SUM(V3:V9)*4</f>
        <v>0</v>
      </c>
      <c r="X3" s="298"/>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2"/>
    </row>
    <row r="4" spans="1:58" ht="15" thickBot="1" x14ac:dyDescent="0.4">
      <c r="A4" s="292"/>
      <c r="B4" s="1308"/>
      <c r="C4" s="1310"/>
      <c r="D4" s="1017" t="s">
        <v>295</v>
      </c>
      <c r="E4" s="1025">
        <v>2</v>
      </c>
      <c r="F4" s="1361"/>
      <c r="G4" s="1328"/>
      <c r="H4" s="1368"/>
      <c r="I4" s="1321"/>
      <c r="J4" s="1208"/>
      <c r="K4" s="1373"/>
      <c r="L4" s="1389"/>
      <c r="M4" s="1391"/>
      <c r="N4" s="454"/>
      <c r="O4" s="693"/>
      <c r="P4" s="755"/>
      <c r="Q4" s="755"/>
      <c r="R4" s="756"/>
      <c r="S4" s="761"/>
      <c r="T4" s="765" t="str">
        <f t="shared" ref="T4:T9" si="0">IFERROR($G$3/O4*E4,"resa mancante")</f>
        <v>resa mancante</v>
      </c>
      <c r="U4" s="1361"/>
      <c r="V4" s="455" t="str">
        <f t="shared" ref="V4:V29" si="1">IFERROR(N4*T4,"resa mancante")</f>
        <v>resa mancante</v>
      </c>
      <c r="W4" s="1368"/>
      <c r="X4" s="298"/>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2"/>
    </row>
    <row r="5" spans="1:58" ht="15" thickBot="1" x14ac:dyDescent="0.4">
      <c r="A5" s="292"/>
      <c r="B5" s="1308"/>
      <c r="C5" s="1310"/>
      <c r="D5" s="1017" t="s">
        <v>296</v>
      </c>
      <c r="E5" s="1025">
        <v>1</v>
      </c>
      <c r="F5" s="1361"/>
      <c r="G5" s="1328"/>
      <c r="H5" s="1368"/>
      <c r="I5" s="1321"/>
      <c r="J5" s="1208"/>
      <c r="K5" s="1373"/>
      <c r="L5" s="1389"/>
      <c r="M5" s="1391"/>
      <c r="N5" s="454"/>
      <c r="O5" s="693"/>
      <c r="P5" s="755"/>
      <c r="Q5" s="755"/>
      <c r="R5" s="756"/>
      <c r="S5" s="761"/>
      <c r="T5" s="765" t="str">
        <f t="shared" si="0"/>
        <v>resa mancante</v>
      </c>
      <c r="U5" s="1361"/>
      <c r="V5" s="455" t="str">
        <f t="shared" si="1"/>
        <v>resa mancante</v>
      </c>
      <c r="W5" s="1368"/>
      <c r="X5" s="298"/>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2"/>
    </row>
    <row r="6" spans="1:58" ht="15" thickBot="1" x14ac:dyDescent="0.4">
      <c r="A6" s="292"/>
      <c r="B6" s="1308"/>
      <c r="C6" s="1310"/>
      <c r="D6" s="1017" t="s">
        <v>298</v>
      </c>
      <c r="E6" s="1026"/>
      <c r="F6" s="1361"/>
      <c r="G6" s="1328"/>
      <c r="H6" s="1368"/>
      <c r="I6" s="1321"/>
      <c r="J6" s="1208"/>
      <c r="K6" s="1373"/>
      <c r="L6" s="1389"/>
      <c r="M6" s="1391"/>
      <c r="N6" s="454"/>
      <c r="O6" s="693"/>
      <c r="P6" s="755"/>
      <c r="Q6" s="755"/>
      <c r="R6" s="756"/>
      <c r="S6" s="761"/>
      <c r="T6" s="765" t="str">
        <f t="shared" si="0"/>
        <v>resa mancante</v>
      </c>
      <c r="U6" s="1361"/>
      <c r="V6" s="455" t="str">
        <f t="shared" si="1"/>
        <v>resa mancante</v>
      </c>
      <c r="W6" s="1368"/>
      <c r="X6" s="298"/>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2"/>
    </row>
    <row r="7" spans="1:58" ht="15" thickBot="1" x14ac:dyDescent="0.4">
      <c r="A7" s="292"/>
      <c r="B7" s="1308"/>
      <c r="C7" s="1310"/>
      <c r="D7" s="1017" t="s">
        <v>299</v>
      </c>
      <c r="E7" s="1025">
        <v>3</v>
      </c>
      <c r="F7" s="1361"/>
      <c r="G7" s="1328"/>
      <c r="H7" s="1368"/>
      <c r="I7" s="1321"/>
      <c r="J7" s="1208"/>
      <c r="K7" s="1373"/>
      <c r="L7" s="1389"/>
      <c r="M7" s="1391"/>
      <c r="N7" s="454"/>
      <c r="O7" s="693"/>
      <c r="P7" s="755"/>
      <c r="Q7" s="755"/>
      <c r="R7" s="756"/>
      <c r="S7" s="761"/>
      <c r="T7" s="765" t="str">
        <f t="shared" si="0"/>
        <v>resa mancante</v>
      </c>
      <c r="U7" s="1361"/>
      <c r="V7" s="455" t="str">
        <f t="shared" si="1"/>
        <v>resa mancante</v>
      </c>
      <c r="W7" s="1368"/>
      <c r="X7" s="298"/>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2"/>
    </row>
    <row r="8" spans="1:58" ht="15" thickBot="1" x14ac:dyDescent="0.4">
      <c r="A8" s="292"/>
      <c r="B8" s="1308"/>
      <c r="C8" s="1310"/>
      <c r="D8" s="1017" t="s">
        <v>300</v>
      </c>
      <c r="E8" s="1025">
        <v>1</v>
      </c>
      <c r="F8" s="1361"/>
      <c r="G8" s="1328"/>
      <c r="H8" s="1368"/>
      <c r="I8" s="1321"/>
      <c r="J8" s="1208"/>
      <c r="K8" s="1373"/>
      <c r="L8" s="1389"/>
      <c r="M8" s="1391"/>
      <c r="N8" s="454"/>
      <c r="O8" s="693"/>
      <c r="P8" s="755"/>
      <c r="Q8" s="755"/>
      <c r="R8" s="756"/>
      <c r="S8" s="761"/>
      <c r="T8" s="765" t="str">
        <f t="shared" si="0"/>
        <v>resa mancante</v>
      </c>
      <c r="U8" s="1361"/>
      <c r="V8" s="455" t="str">
        <f t="shared" si="1"/>
        <v>resa mancante</v>
      </c>
      <c r="W8" s="1368"/>
      <c r="X8" s="298"/>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2"/>
    </row>
    <row r="9" spans="1:58" ht="15" thickBot="1" x14ac:dyDescent="0.4">
      <c r="A9" s="292"/>
      <c r="B9" s="1307"/>
      <c r="C9" s="1311"/>
      <c r="D9" s="1018" t="s">
        <v>301</v>
      </c>
      <c r="E9" s="1027">
        <v>2</v>
      </c>
      <c r="F9" s="1362"/>
      <c r="G9" s="1329"/>
      <c r="H9" s="1369"/>
      <c r="I9" s="1321"/>
      <c r="J9" s="1208"/>
      <c r="K9" s="1374"/>
      <c r="L9" s="1390"/>
      <c r="M9" s="1383"/>
      <c r="N9" s="457"/>
      <c r="O9" s="694"/>
      <c r="P9" s="757"/>
      <c r="Q9" s="757"/>
      <c r="R9" s="758"/>
      <c r="S9" s="762"/>
      <c r="T9" s="766" t="str">
        <f t="shared" si="0"/>
        <v>resa mancante</v>
      </c>
      <c r="U9" s="1362"/>
      <c r="V9" s="459" t="str">
        <f t="shared" si="1"/>
        <v>resa mancante</v>
      </c>
      <c r="W9" s="1369"/>
      <c r="X9" s="298"/>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2"/>
    </row>
    <row r="10" spans="1:58" ht="15" thickBot="1" x14ac:dyDescent="0.4">
      <c r="A10" s="292"/>
      <c r="B10" s="1306" t="s">
        <v>499</v>
      </c>
      <c r="C10" s="1309" t="s">
        <v>292</v>
      </c>
      <c r="D10" s="1016" t="s">
        <v>302</v>
      </c>
      <c r="E10" s="1028">
        <v>6</v>
      </c>
      <c r="F10" s="1363" t="s">
        <v>231</v>
      </c>
      <c r="G10" s="1327"/>
      <c r="H10" s="1367">
        <v>0.52200000000000002</v>
      </c>
      <c r="I10" s="1321"/>
      <c r="J10" s="1208"/>
      <c r="K10" s="1372">
        <f>ROUND(H10*(1-$I$3),3)</f>
        <v>0.52200000000000002</v>
      </c>
      <c r="L10" s="1388">
        <f>ROUND(IFERROR(K10*G10,0),2)</f>
        <v>0</v>
      </c>
      <c r="M10" s="1382">
        <f>L10*4</f>
        <v>0</v>
      </c>
      <c r="N10" s="734"/>
      <c r="O10" s="733"/>
      <c r="P10" s="753"/>
      <c r="Q10" s="753"/>
      <c r="R10" s="754"/>
      <c r="S10" s="760"/>
      <c r="T10" s="767" t="str">
        <f>IFERROR($G$10/O10*E10,"resa mancante")</f>
        <v>resa mancante</v>
      </c>
      <c r="U10" s="1381">
        <f>SUM(T10:T11)*4</f>
        <v>0</v>
      </c>
      <c r="V10" s="456" t="str">
        <f t="shared" si="1"/>
        <v>resa mancante</v>
      </c>
      <c r="W10" s="1367">
        <f>SUM(V10:V11)*4</f>
        <v>0</v>
      </c>
      <c r="X10" s="298"/>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2"/>
    </row>
    <row r="11" spans="1:58" ht="15" thickBot="1" x14ac:dyDescent="0.4">
      <c r="A11" s="292"/>
      <c r="B11" s="1307"/>
      <c r="C11" s="1311"/>
      <c r="D11" s="1018" t="s">
        <v>299</v>
      </c>
      <c r="E11" s="1126">
        <v>3</v>
      </c>
      <c r="F11" s="1362"/>
      <c r="G11" s="1329"/>
      <c r="H11" s="1369"/>
      <c r="I11" s="1321"/>
      <c r="J11" s="1208"/>
      <c r="K11" s="1374"/>
      <c r="L11" s="1390"/>
      <c r="M11" s="1383"/>
      <c r="N11" s="457"/>
      <c r="O11" s="694"/>
      <c r="P11" s="757"/>
      <c r="Q11" s="757"/>
      <c r="R11" s="758"/>
      <c r="S11" s="762"/>
      <c r="T11" s="768" t="str">
        <f>IFERROR($G$10/O11*E11,"resa mancante")</f>
        <v>resa mancante</v>
      </c>
      <c r="U11" s="1362"/>
      <c r="V11" s="459" t="str">
        <f t="shared" si="1"/>
        <v>resa mancante</v>
      </c>
      <c r="W11" s="1369"/>
      <c r="X11" s="298"/>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2"/>
    </row>
    <row r="12" spans="1:58" ht="15" thickBot="1" x14ac:dyDescent="0.4">
      <c r="A12" s="292"/>
      <c r="B12" s="1357" t="s">
        <v>500</v>
      </c>
      <c r="C12" s="1359" t="s">
        <v>293</v>
      </c>
      <c r="D12" s="1017" t="s">
        <v>303</v>
      </c>
      <c r="E12" s="1127">
        <v>1</v>
      </c>
      <c r="F12" s="1361" t="s">
        <v>304</v>
      </c>
      <c r="G12" s="1328"/>
      <c r="H12" s="1370">
        <v>10.239000000000001</v>
      </c>
      <c r="I12" s="1321"/>
      <c r="J12" s="1208"/>
      <c r="K12" s="1372">
        <f>ROUND(H12*(1-$I$3),3)</f>
        <v>10.239000000000001</v>
      </c>
      <c r="L12" s="1384">
        <f>ROUND(IFERROR(K12*G12,0),2)</f>
        <v>0</v>
      </c>
      <c r="M12" s="1387">
        <f>L12*4</f>
        <v>0</v>
      </c>
      <c r="N12" s="734"/>
      <c r="O12" s="733"/>
      <c r="P12" s="753"/>
      <c r="Q12" s="753"/>
      <c r="R12" s="754"/>
      <c r="S12" s="760"/>
      <c r="T12" s="765" t="str">
        <f>IFERROR($G$12/O12*E12,"resa mancante")</f>
        <v>resa mancante</v>
      </c>
      <c r="U12" s="1381">
        <f>SUM(T12:T18)*4</f>
        <v>0</v>
      </c>
      <c r="V12" s="456" t="str">
        <f t="shared" si="1"/>
        <v>resa mancante</v>
      </c>
      <c r="W12" s="1367">
        <f>SUM(V12:V18)*4</f>
        <v>0</v>
      </c>
      <c r="X12" s="298"/>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2"/>
    </row>
    <row r="13" spans="1:58" ht="15" thickBot="1" x14ac:dyDescent="0.4">
      <c r="A13" s="292"/>
      <c r="B13" s="1357"/>
      <c r="C13" s="1359"/>
      <c r="D13" s="1017" t="s">
        <v>305</v>
      </c>
      <c r="E13" s="1127">
        <v>1</v>
      </c>
      <c r="F13" s="1361"/>
      <c r="G13" s="1328"/>
      <c r="H13" s="1370"/>
      <c r="I13" s="1321"/>
      <c r="J13" s="1208"/>
      <c r="K13" s="1373"/>
      <c r="L13" s="1385"/>
      <c r="M13" s="1370"/>
      <c r="N13" s="454"/>
      <c r="O13" s="693"/>
      <c r="P13" s="755"/>
      <c r="Q13" s="755"/>
      <c r="R13" s="756"/>
      <c r="S13" s="761"/>
      <c r="T13" s="765" t="str">
        <f t="shared" ref="T13:T18" si="2">IFERROR($G$12/O13*E13,"resa mancante")</f>
        <v>resa mancante</v>
      </c>
      <c r="U13" s="1361"/>
      <c r="V13" s="455" t="str">
        <f t="shared" si="1"/>
        <v>resa mancante</v>
      </c>
      <c r="W13" s="1368"/>
      <c r="X13" s="298"/>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2"/>
    </row>
    <row r="14" spans="1:58" ht="15" thickBot="1" x14ac:dyDescent="0.4">
      <c r="A14" s="292"/>
      <c r="B14" s="1357"/>
      <c r="C14" s="1359"/>
      <c r="D14" s="1017" t="s">
        <v>301</v>
      </c>
      <c r="E14" s="1127">
        <v>2</v>
      </c>
      <c r="F14" s="1361"/>
      <c r="G14" s="1328"/>
      <c r="H14" s="1370"/>
      <c r="I14" s="1321"/>
      <c r="J14" s="1208"/>
      <c r="K14" s="1373"/>
      <c r="L14" s="1385"/>
      <c r="M14" s="1370"/>
      <c r="N14" s="454"/>
      <c r="O14" s="693"/>
      <c r="P14" s="755"/>
      <c r="Q14" s="755"/>
      <c r="R14" s="756"/>
      <c r="S14" s="761"/>
      <c r="T14" s="765" t="str">
        <f t="shared" si="2"/>
        <v>resa mancante</v>
      </c>
      <c r="U14" s="1361"/>
      <c r="V14" s="455" t="str">
        <f t="shared" si="1"/>
        <v>resa mancante</v>
      </c>
      <c r="W14" s="1368"/>
      <c r="X14" s="298"/>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2"/>
    </row>
    <row r="15" spans="1:58" ht="21.5" thickBot="1" x14ac:dyDescent="0.4">
      <c r="A15" s="292"/>
      <c r="B15" s="1357"/>
      <c r="C15" s="1359"/>
      <c r="D15" s="1017" t="s">
        <v>306</v>
      </c>
      <c r="E15" s="1127">
        <v>2</v>
      </c>
      <c r="F15" s="1361"/>
      <c r="G15" s="1328"/>
      <c r="H15" s="1370"/>
      <c r="I15" s="1321"/>
      <c r="J15" s="1208"/>
      <c r="K15" s="1373"/>
      <c r="L15" s="1385"/>
      <c r="M15" s="1370"/>
      <c r="N15" s="454"/>
      <c r="O15" s="693"/>
      <c r="P15" s="755"/>
      <c r="Q15" s="755"/>
      <c r="R15" s="756"/>
      <c r="S15" s="761"/>
      <c r="T15" s="765" t="str">
        <f t="shared" si="2"/>
        <v>resa mancante</v>
      </c>
      <c r="U15" s="1361"/>
      <c r="V15" s="455" t="str">
        <f t="shared" si="1"/>
        <v>resa mancante</v>
      </c>
      <c r="W15" s="1368"/>
      <c r="X15" s="298"/>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2"/>
    </row>
    <row r="16" spans="1:58" ht="15" thickBot="1" x14ac:dyDescent="0.4">
      <c r="A16" s="292"/>
      <c r="B16" s="1357"/>
      <c r="C16" s="1359"/>
      <c r="D16" s="1017" t="s">
        <v>307</v>
      </c>
      <c r="E16" s="1128"/>
      <c r="F16" s="1361"/>
      <c r="G16" s="1328"/>
      <c r="H16" s="1370"/>
      <c r="I16" s="1321"/>
      <c r="J16" s="1208"/>
      <c r="K16" s="1373"/>
      <c r="L16" s="1385"/>
      <c r="M16" s="1370"/>
      <c r="N16" s="454"/>
      <c r="O16" s="693"/>
      <c r="P16" s="755"/>
      <c r="Q16" s="755"/>
      <c r="R16" s="756"/>
      <c r="S16" s="761"/>
      <c r="T16" s="765" t="str">
        <f t="shared" si="2"/>
        <v>resa mancante</v>
      </c>
      <c r="U16" s="1361"/>
      <c r="V16" s="455" t="str">
        <f t="shared" si="1"/>
        <v>resa mancante</v>
      </c>
      <c r="W16" s="1368"/>
      <c r="X16" s="298"/>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2"/>
    </row>
    <row r="17" spans="1:58" ht="15" thickBot="1" x14ac:dyDescent="0.4">
      <c r="A17" s="292"/>
      <c r="B17" s="1357"/>
      <c r="C17" s="1359"/>
      <c r="D17" s="1017" t="s">
        <v>308</v>
      </c>
      <c r="E17" s="1127">
        <v>1</v>
      </c>
      <c r="F17" s="1361"/>
      <c r="G17" s="1328"/>
      <c r="H17" s="1370"/>
      <c r="I17" s="1321"/>
      <c r="J17" s="1208"/>
      <c r="K17" s="1373"/>
      <c r="L17" s="1385"/>
      <c r="M17" s="1370"/>
      <c r="N17" s="454"/>
      <c r="O17" s="693"/>
      <c r="P17" s="755"/>
      <c r="Q17" s="755"/>
      <c r="R17" s="756"/>
      <c r="S17" s="761"/>
      <c r="T17" s="765" t="str">
        <f t="shared" si="2"/>
        <v>resa mancante</v>
      </c>
      <c r="U17" s="1361"/>
      <c r="V17" s="455" t="str">
        <f t="shared" si="1"/>
        <v>resa mancante</v>
      </c>
      <c r="W17" s="1368"/>
      <c r="X17" s="298"/>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3"/>
      <c r="BF17" s="292"/>
    </row>
    <row r="18" spans="1:58" ht="15" thickBot="1" x14ac:dyDescent="0.4">
      <c r="A18" s="292"/>
      <c r="B18" s="1357"/>
      <c r="C18" s="1359"/>
      <c r="D18" s="1019" t="s">
        <v>309</v>
      </c>
      <c r="E18" s="1129"/>
      <c r="F18" s="1361"/>
      <c r="G18" s="1328"/>
      <c r="H18" s="1370"/>
      <c r="I18" s="1321"/>
      <c r="J18" s="1208"/>
      <c r="K18" s="1374"/>
      <c r="L18" s="1386"/>
      <c r="M18" s="1371"/>
      <c r="N18" s="457"/>
      <c r="O18" s="694"/>
      <c r="P18" s="757"/>
      <c r="Q18" s="757"/>
      <c r="R18" s="758"/>
      <c r="S18" s="762"/>
      <c r="T18" s="769" t="str">
        <f t="shared" si="2"/>
        <v>resa mancante</v>
      </c>
      <c r="U18" s="1362"/>
      <c r="V18" s="459" t="str">
        <f t="shared" si="1"/>
        <v>resa mancante</v>
      </c>
      <c r="W18" s="1369"/>
      <c r="X18" s="298"/>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293"/>
      <c r="BF18" s="292"/>
    </row>
    <row r="19" spans="1:58" ht="15" thickBot="1" x14ac:dyDescent="0.4">
      <c r="A19" s="292"/>
      <c r="B19" s="1364" t="s">
        <v>501</v>
      </c>
      <c r="C19" s="1365" t="s">
        <v>310</v>
      </c>
      <c r="D19" s="1020" t="s">
        <v>301</v>
      </c>
      <c r="E19" s="1130">
        <v>2</v>
      </c>
      <c r="F19" s="1363" t="s">
        <v>231</v>
      </c>
      <c r="G19" s="1327"/>
      <c r="H19" s="1367">
        <v>15.46</v>
      </c>
      <c r="I19" s="1321"/>
      <c r="J19" s="1208"/>
      <c r="K19" s="1372">
        <f>ROUND(H19*(1-$I$3),3)</f>
        <v>15.46</v>
      </c>
      <c r="L19" s="1378">
        <f>ROUND(IFERROR(K19*G19,0),2)</f>
        <v>0</v>
      </c>
      <c r="M19" s="1375">
        <f>L19*4</f>
        <v>0</v>
      </c>
      <c r="N19" s="734"/>
      <c r="O19" s="733"/>
      <c r="P19" s="753"/>
      <c r="Q19" s="753"/>
      <c r="R19" s="754"/>
      <c r="S19" s="760"/>
      <c r="T19" s="764" t="str">
        <f>IFERROR($G$19/O19*E19,"resa mancante")</f>
        <v>resa mancante</v>
      </c>
      <c r="U19" s="1381">
        <f>SUM(T19:T22)*4</f>
        <v>0</v>
      </c>
      <c r="V19" s="456" t="str">
        <f t="shared" si="1"/>
        <v>resa mancante</v>
      </c>
      <c r="W19" s="1367">
        <f>SUM(V19:V22)*4</f>
        <v>0</v>
      </c>
      <c r="X19" s="298"/>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2"/>
    </row>
    <row r="20" spans="1:58" ht="15" thickBot="1" x14ac:dyDescent="0.4">
      <c r="A20" s="292"/>
      <c r="B20" s="1357"/>
      <c r="C20" s="1359"/>
      <c r="D20" s="1021" t="s">
        <v>308</v>
      </c>
      <c r="E20" s="1127">
        <v>8</v>
      </c>
      <c r="F20" s="1361"/>
      <c r="G20" s="1328"/>
      <c r="H20" s="1368"/>
      <c r="I20" s="1321"/>
      <c r="J20" s="1208"/>
      <c r="K20" s="1373"/>
      <c r="L20" s="1379"/>
      <c r="M20" s="1376"/>
      <c r="N20" s="454"/>
      <c r="O20" s="693"/>
      <c r="P20" s="755"/>
      <c r="Q20" s="755"/>
      <c r="R20" s="756"/>
      <c r="S20" s="761"/>
      <c r="T20" s="765" t="str">
        <f t="shared" ref="T20:T22" si="3">IFERROR($G$19/O20*E20,"resa mancante")</f>
        <v>resa mancante</v>
      </c>
      <c r="U20" s="1361"/>
      <c r="V20" s="455" t="str">
        <f t="shared" si="1"/>
        <v>resa mancante</v>
      </c>
      <c r="W20" s="1368"/>
      <c r="X20" s="298"/>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2"/>
    </row>
    <row r="21" spans="1:58" ht="21.5" thickBot="1" x14ac:dyDescent="0.4">
      <c r="A21" s="292"/>
      <c r="B21" s="1357"/>
      <c r="C21" s="1359"/>
      <c r="D21" s="1021" t="s">
        <v>311</v>
      </c>
      <c r="E21" s="1127">
        <v>2</v>
      </c>
      <c r="F21" s="1361"/>
      <c r="G21" s="1328"/>
      <c r="H21" s="1368"/>
      <c r="I21" s="1321"/>
      <c r="J21" s="1208"/>
      <c r="K21" s="1373"/>
      <c r="L21" s="1379"/>
      <c r="M21" s="1376"/>
      <c r="N21" s="454"/>
      <c r="O21" s="693"/>
      <c r="P21" s="755"/>
      <c r="Q21" s="755"/>
      <c r="R21" s="756"/>
      <c r="S21" s="761"/>
      <c r="T21" s="765" t="str">
        <f t="shared" si="3"/>
        <v>resa mancante</v>
      </c>
      <c r="U21" s="1361"/>
      <c r="V21" s="455" t="str">
        <f t="shared" si="1"/>
        <v>resa mancante</v>
      </c>
      <c r="W21" s="1368"/>
      <c r="X21" s="298"/>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2"/>
    </row>
    <row r="22" spans="1:58" ht="15" thickBot="1" x14ac:dyDescent="0.4">
      <c r="A22" s="292"/>
      <c r="B22" s="1358"/>
      <c r="C22" s="1360"/>
      <c r="D22" s="1022" t="s">
        <v>312</v>
      </c>
      <c r="E22" s="1131"/>
      <c r="F22" s="1362"/>
      <c r="G22" s="1329"/>
      <c r="H22" s="1369"/>
      <c r="I22" s="1321"/>
      <c r="J22" s="1208"/>
      <c r="K22" s="1374"/>
      <c r="L22" s="1380"/>
      <c r="M22" s="1377"/>
      <c r="N22" s="457"/>
      <c r="O22" s="694"/>
      <c r="P22" s="757"/>
      <c r="Q22" s="757"/>
      <c r="R22" s="758"/>
      <c r="S22" s="762"/>
      <c r="T22" s="766" t="str">
        <f t="shared" si="3"/>
        <v>resa mancante</v>
      </c>
      <c r="U22" s="1362"/>
      <c r="V22" s="459" t="str">
        <f t="shared" si="1"/>
        <v>resa mancante</v>
      </c>
      <c r="W22" s="1369"/>
      <c r="X22" s="298"/>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2"/>
    </row>
    <row r="23" spans="1:58" ht="15" thickBot="1" x14ac:dyDescent="0.4">
      <c r="A23" s="292"/>
      <c r="B23" s="1357" t="s">
        <v>502</v>
      </c>
      <c r="C23" s="1359" t="s">
        <v>313</v>
      </c>
      <c r="D23" s="1021" t="s">
        <v>314</v>
      </c>
      <c r="E23" s="1127">
        <v>1</v>
      </c>
      <c r="F23" s="1361" t="s">
        <v>315</v>
      </c>
      <c r="G23" s="1328"/>
      <c r="H23" s="1370">
        <v>253.33</v>
      </c>
      <c r="I23" s="1321"/>
      <c r="J23" s="1208"/>
      <c r="K23" s="1372">
        <f>ROUND(H23*(1-$I$3),3)</f>
        <v>253.33</v>
      </c>
      <c r="L23" s="1378">
        <f>ROUND(IFERROR(K23*G23,0),2)</f>
        <v>0</v>
      </c>
      <c r="M23" s="1375">
        <f>L23*4</f>
        <v>0</v>
      </c>
      <c r="N23" s="734"/>
      <c r="O23" s="733"/>
      <c r="P23" s="753"/>
      <c r="Q23" s="753"/>
      <c r="R23" s="754"/>
      <c r="S23" s="760"/>
      <c r="T23" s="765" t="str">
        <f>IFERROR($G$23/O23*E23,"resa mancante")</f>
        <v>resa mancante</v>
      </c>
      <c r="U23" s="1381">
        <f>SUM(T23:T29)*4</f>
        <v>0</v>
      </c>
      <c r="V23" s="456" t="str">
        <f t="shared" si="1"/>
        <v>resa mancante</v>
      </c>
      <c r="W23" s="1367">
        <f>SUM(V23:V29)*4</f>
        <v>0</v>
      </c>
      <c r="X23" s="298"/>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2"/>
    </row>
    <row r="24" spans="1:58" ht="15" thickBot="1" x14ac:dyDescent="0.4">
      <c r="A24" s="292"/>
      <c r="B24" s="1357"/>
      <c r="C24" s="1359"/>
      <c r="D24" s="1021" t="s">
        <v>467</v>
      </c>
      <c r="E24" s="1127">
        <v>1</v>
      </c>
      <c r="F24" s="1361"/>
      <c r="G24" s="1328"/>
      <c r="H24" s="1370"/>
      <c r="I24" s="1321"/>
      <c r="J24" s="1208"/>
      <c r="K24" s="1373"/>
      <c r="L24" s="1379"/>
      <c r="M24" s="1376"/>
      <c r="N24" s="454"/>
      <c r="O24" s="693"/>
      <c r="P24" s="755"/>
      <c r="Q24" s="755"/>
      <c r="R24" s="756"/>
      <c r="S24" s="761"/>
      <c r="T24" s="765" t="str">
        <f t="shared" ref="T24:T29" si="4">IFERROR($G$23/O24*E24,"resa mancante")</f>
        <v>resa mancante</v>
      </c>
      <c r="U24" s="1361"/>
      <c r="V24" s="455" t="str">
        <f t="shared" si="1"/>
        <v>resa mancante</v>
      </c>
      <c r="W24" s="1368"/>
      <c r="X24" s="298"/>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2"/>
    </row>
    <row r="25" spans="1:58" ht="21.5" thickBot="1" x14ac:dyDescent="0.4">
      <c r="A25" s="292"/>
      <c r="B25" s="1357"/>
      <c r="C25" s="1359"/>
      <c r="D25" s="1021" t="s">
        <v>316</v>
      </c>
      <c r="E25" s="1128"/>
      <c r="F25" s="1361"/>
      <c r="G25" s="1328"/>
      <c r="H25" s="1370"/>
      <c r="I25" s="1321"/>
      <c r="J25" s="1208"/>
      <c r="K25" s="1373"/>
      <c r="L25" s="1379"/>
      <c r="M25" s="1376"/>
      <c r="N25" s="454"/>
      <c r="O25" s="693"/>
      <c r="P25" s="755"/>
      <c r="Q25" s="755"/>
      <c r="R25" s="756"/>
      <c r="S25" s="761"/>
      <c r="T25" s="765" t="str">
        <f t="shared" si="4"/>
        <v>resa mancante</v>
      </c>
      <c r="U25" s="1361"/>
      <c r="V25" s="455" t="str">
        <f t="shared" si="1"/>
        <v>resa mancante</v>
      </c>
      <c r="W25" s="1368"/>
      <c r="X25" s="298"/>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2"/>
    </row>
    <row r="26" spans="1:58" ht="15" thickBot="1" x14ac:dyDescent="0.4">
      <c r="A26" s="292"/>
      <c r="B26" s="1357"/>
      <c r="C26" s="1359"/>
      <c r="D26" s="1021" t="s">
        <v>317</v>
      </c>
      <c r="E26" s="1127">
        <v>12</v>
      </c>
      <c r="F26" s="1361"/>
      <c r="G26" s="1328"/>
      <c r="H26" s="1370"/>
      <c r="I26" s="1321"/>
      <c r="J26" s="1208"/>
      <c r="K26" s="1373"/>
      <c r="L26" s="1379"/>
      <c r="M26" s="1376"/>
      <c r="N26" s="454"/>
      <c r="O26" s="693"/>
      <c r="P26" s="755"/>
      <c r="Q26" s="755"/>
      <c r="R26" s="756"/>
      <c r="S26" s="761"/>
      <c r="T26" s="765" t="str">
        <f t="shared" si="4"/>
        <v>resa mancante</v>
      </c>
      <c r="U26" s="1361"/>
      <c r="V26" s="455" t="str">
        <f t="shared" si="1"/>
        <v>resa mancante</v>
      </c>
      <c r="W26" s="1368"/>
      <c r="X26" s="298"/>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2"/>
    </row>
    <row r="27" spans="1:58" ht="15" thickBot="1" x14ac:dyDescent="0.4">
      <c r="A27" s="292"/>
      <c r="B27" s="1357"/>
      <c r="C27" s="1359"/>
      <c r="D27" s="1021" t="s">
        <v>318</v>
      </c>
      <c r="E27" s="1127">
        <v>1</v>
      </c>
      <c r="F27" s="1361"/>
      <c r="G27" s="1328"/>
      <c r="H27" s="1370"/>
      <c r="I27" s="1321"/>
      <c r="J27" s="1208"/>
      <c r="K27" s="1373"/>
      <c r="L27" s="1379"/>
      <c r="M27" s="1376"/>
      <c r="N27" s="454"/>
      <c r="O27" s="693"/>
      <c r="P27" s="755"/>
      <c r="Q27" s="755"/>
      <c r="R27" s="756"/>
      <c r="S27" s="761"/>
      <c r="T27" s="765" t="str">
        <f t="shared" si="4"/>
        <v>resa mancante</v>
      </c>
      <c r="U27" s="1361"/>
      <c r="V27" s="455" t="str">
        <f t="shared" si="1"/>
        <v>resa mancante</v>
      </c>
      <c r="W27" s="1368"/>
      <c r="X27" s="298"/>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2"/>
    </row>
    <row r="28" spans="1:58" ht="15" thickBot="1" x14ac:dyDescent="0.4">
      <c r="A28" s="292"/>
      <c r="B28" s="1357"/>
      <c r="C28" s="1359"/>
      <c r="D28" s="1021" t="s">
        <v>319</v>
      </c>
      <c r="E28" s="1127">
        <v>1</v>
      </c>
      <c r="F28" s="1361"/>
      <c r="G28" s="1328"/>
      <c r="H28" s="1370"/>
      <c r="I28" s="1321"/>
      <c r="J28" s="1208"/>
      <c r="K28" s="1373"/>
      <c r="L28" s="1379"/>
      <c r="M28" s="1376"/>
      <c r="N28" s="454"/>
      <c r="O28" s="693"/>
      <c r="P28" s="755"/>
      <c r="Q28" s="755"/>
      <c r="R28" s="756"/>
      <c r="S28" s="761"/>
      <c r="T28" s="765" t="str">
        <f t="shared" si="4"/>
        <v>resa mancante</v>
      </c>
      <c r="U28" s="1361"/>
      <c r="V28" s="455" t="str">
        <f t="shared" si="1"/>
        <v>resa mancante</v>
      </c>
      <c r="W28" s="1368"/>
      <c r="X28" s="298"/>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2"/>
    </row>
    <row r="29" spans="1:58" ht="21.5" thickBot="1" x14ac:dyDescent="0.4">
      <c r="A29" s="292"/>
      <c r="B29" s="1358"/>
      <c r="C29" s="1360"/>
      <c r="D29" s="1022" t="s">
        <v>320</v>
      </c>
      <c r="E29" s="1126">
        <v>2</v>
      </c>
      <c r="F29" s="1362"/>
      <c r="G29" s="1329"/>
      <c r="H29" s="1371"/>
      <c r="I29" s="1322"/>
      <c r="J29" s="1209"/>
      <c r="K29" s="1374"/>
      <c r="L29" s="1380"/>
      <c r="M29" s="1377"/>
      <c r="N29" s="457"/>
      <c r="O29" s="694"/>
      <c r="P29" s="757"/>
      <c r="Q29" s="757"/>
      <c r="R29" s="758"/>
      <c r="S29" s="762"/>
      <c r="T29" s="766" t="str">
        <f t="shared" si="4"/>
        <v>resa mancante</v>
      </c>
      <c r="U29" s="1362"/>
      <c r="V29" s="459" t="str">
        <f t="shared" si="1"/>
        <v>resa mancante</v>
      </c>
      <c r="W29" s="1369"/>
      <c r="X29" s="298"/>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2"/>
    </row>
    <row r="30" spans="1:58" ht="15" thickBot="1" x14ac:dyDescent="0.4">
      <c r="A30" s="292"/>
      <c r="B30" s="337"/>
      <c r="C30" s="337"/>
      <c r="D30" s="337"/>
      <c r="E30" s="337"/>
      <c r="F30" s="337"/>
      <c r="G30" s="337"/>
      <c r="H30" s="337"/>
      <c r="I30" s="337"/>
      <c r="J30" s="337"/>
      <c r="K30" s="337"/>
      <c r="L30" s="339">
        <f>SUM(L3:L29)</f>
        <v>0</v>
      </c>
      <c r="M30" s="340">
        <f>SUM(M3:M29)</f>
        <v>0</v>
      </c>
      <c r="N30" s="314"/>
      <c r="O30" s="293"/>
      <c r="P30" s="293"/>
      <c r="Q30" s="293"/>
      <c r="R30" s="293"/>
      <c r="S30" s="293"/>
      <c r="T30" s="341">
        <f>SUM(T3:T29)</f>
        <v>0</v>
      </c>
      <c r="U30" s="342">
        <f>SUM(U3:U29)</f>
        <v>0</v>
      </c>
      <c r="V30" s="343">
        <f>SUM(V3:V29)</f>
        <v>0</v>
      </c>
      <c r="W30" s="344">
        <f>SUM(W3:W29)</f>
        <v>0</v>
      </c>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2"/>
    </row>
    <row r="31" spans="1:58" ht="15" thickBot="1" x14ac:dyDescent="0.4">
      <c r="A31" s="292"/>
      <c r="B31" s="309"/>
      <c r="C31" s="309"/>
      <c r="D31" s="309"/>
      <c r="E31" s="309"/>
      <c r="F31" s="309"/>
      <c r="G31" s="309"/>
      <c r="H31" s="309"/>
      <c r="I31" s="309"/>
      <c r="J31" s="309"/>
      <c r="K31" s="309"/>
      <c r="L31" s="309"/>
      <c r="M31" s="293"/>
      <c r="N31" s="293"/>
      <c r="O31" s="293"/>
      <c r="P31" s="293"/>
      <c r="Q31" s="293"/>
      <c r="R31" s="293"/>
      <c r="S31" s="293"/>
      <c r="T31" s="1366" t="s">
        <v>275</v>
      </c>
      <c r="U31" s="1304"/>
      <c r="V31" s="1305"/>
      <c r="W31" s="319">
        <f>IFERROR(W30/M30,0)</f>
        <v>0</v>
      </c>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2"/>
    </row>
    <row r="32" spans="1:58" ht="15" thickBot="1" x14ac:dyDescent="0.4">
      <c r="A32" s="292"/>
      <c r="B32" s="309"/>
      <c r="C32" s="309"/>
      <c r="D32" s="309"/>
      <c r="E32" s="309"/>
      <c r="F32" s="309"/>
      <c r="G32" s="309"/>
      <c r="H32" s="309"/>
      <c r="I32" s="309"/>
      <c r="J32" s="309"/>
      <c r="K32" s="309"/>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2"/>
    </row>
    <row r="33" spans="1:58" ht="15" thickBot="1" x14ac:dyDescent="0.4">
      <c r="A33" s="292"/>
      <c r="B33" s="309"/>
      <c r="C33" s="309"/>
      <c r="D33" s="309"/>
      <c r="E33" s="309"/>
      <c r="F33" s="309"/>
      <c r="G33" s="309"/>
      <c r="H33" s="309"/>
      <c r="I33" s="309"/>
      <c r="J33" s="309"/>
      <c r="K33" s="309"/>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2"/>
    </row>
    <row r="34" spans="1:58" ht="15" thickBot="1" x14ac:dyDescent="0.4">
      <c r="A34" s="292"/>
      <c r="B34" s="309"/>
      <c r="C34" s="309"/>
      <c r="D34" s="309"/>
      <c r="E34" s="309"/>
      <c r="F34" s="309"/>
      <c r="G34" s="309"/>
      <c r="H34" s="309"/>
      <c r="I34" s="309"/>
      <c r="J34" s="309"/>
      <c r="K34" s="309"/>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2"/>
    </row>
    <row r="35" spans="1:58" ht="15" thickBot="1" x14ac:dyDescent="0.4">
      <c r="A35" s="292"/>
      <c r="B35" s="309"/>
      <c r="C35" s="309"/>
      <c r="D35" s="309"/>
      <c r="E35" s="309"/>
      <c r="F35" s="309"/>
      <c r="G35" s="309"/>
      <c r="H35" s="309"/>
      <c r="I35" s="309"/>
      <c r="J35" s="309"/>
      <c r="K35" s="309"/>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2"/>
    </row>
    <row r="36" spans="1:58" ht="15" thickBot="1" x14ac:dyDescent="0.4">
      <c r="A36" s="292"/>
      <c r="B36" s="309"/>
      <c r="C36" s="309"/>
      <c r="D36" s="309"/>
      <c r="E36" s="309"/>
      <c r="F36" s="309"/>
      <c r="G36" s="309"/>
      <c r="H36" s="309"/>
      <c r="I36" s="309"/>
      <c r="J36" s="309"/>
      <c r="K36" s="309"/>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2"/>
    </row>
    <row r="37" spans="1:58" ht="15" thickBot="1" x14ac:dyDescent="0.4">
      <c r="A37" s="292"/>
      <c r="B37" s="309"/>
      <c r="C37" s="309"/>
      <c r="D37" s="309"/>
      <c r="E37" s="309"/>
      <c r="F37" s="309"/>
      <c r="G37" s="309"/>
      <c r="H37" s="309"/>
      <c r="I37" s="309"/>
      <c r="J37" s="309"/>
      <c r="K37" s="309"/>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2"/>
    </row>
    <row r="38" spans="1:58" ht="15" thickBot="1" x14ac:dyDescent="0.4">
      <c r="A38" s="292"/>
      <c r="B38" s="309"/>
      <c r="C38" s="309"/>
      <c r="D38" s="309"/>
      <c r="E38" s="309"/>
      <c r="F38" s="309"/>
      <c r="G38" s="309"/>
      <c r="H38" s="309"/>
      <c r="I38" s="309"/>
      <c r="J38" s="309"/>
      <c r="K38" s="309"/>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2"/>
    </row>
    <row r="39" spans="1:58" ht="15" thickBot="1" x14ac:dyDescent="0.4">
      <c r="A39" s="292"/>
      <c r="B39" s="309"/>
      <c r="C39" s="309"/>
      <c r="D39" s="309"/>
      <c r="E39" s="309"/>
      <c r="F39" s="309"/>
      <c r="G39" s="309"/>
      <c r="H39" s="309"/>
      <c r="I39" s="309"/>
      <c r="J39" s="309"/>
      <c r="K39" s="309"/>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2"/>
    </row>
    <row r="40" spans="1:58" ht="15" thickBot="1" x14ac:dyDescent="0.4">
      <c r="A40" s="292"/>
      <c r="B40" s="309"/>
      <c r="C40" s="309"/>
      <c r="D40" s="309"/>
      <c r="E40" s="309"/>
      <c r="F40" s="309"/>
      <c r="G40" s="309"/>
      <c r="H40" s="309"/>
      <c r="I40" s="309"/>
      <c r="J40" s="309"/>
      <c r="K40" s="309"/>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2"/>
    </row>
    <row r="41" spans="1:58" ht="15" thickBot="1" x14ac:dyDescent="0.4">
      <c r="A41" s="292"/>
      <c r="B41" s="309"/>
      <c r="C41" s="309"/>
      <c r="D41" s="309"/>
      <c r="E41" s="309"/>
      <c r="F41" s="309"/>
      <c r="G41" s="309"/>
      <c r="H41" s="309"/>
      <c r="I41" s="309"/>
      <c r="J41" s="309"/>
      <c r="K41" s="309"/>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2"/>
    </row>
    <row r="42" spans="1:58" ht="15" thickBot="1" x14ac:dyDescent="0.4">
      <c r="A42" s="292"/>
      <c r="B42" s="309"/>
      <c r="C42" s="309"/>
      <c r="D42" s="309"/>
      <c r="E42" s="309"/>
      <c r="F42" s="309"/>
      <c r="G42" s="309"/>
      <c r="H42" s="309"/>
      <c r="I42" s="309"/>
      <c r="J42" s="309"/>
      <c r="K42" s="309"/>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2"/>
    </row>
    <row r="43" spans="1:58" ht="15" thickBot="1" x14ac:dyDescent="0.4">
      <c r="A43" s="292"/>
      <c r="B43" s="309"/>
      <c r="C43" s="309"/>
      <c r="D43" s="309"/>
      <c r="E43" s="309"/>
      <c r="F43" s="309"/>
      <c r="G43" s="309"/>
      <c r="H43" s="309"/>
      <c r="I43" s="309"/>
      <c r="J43" s="309"/>
      <c r="K43" s="309"/>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2"/>
    </row>
    <row r="44" spans="1:58" ht="15" thickBot="1" x14ac:dyDescent="0.4">
      <c r="A44" s="292"/>
      <c r="B44" s="309"/>
      <c r="C44" s="309"/>
      <c r="D44" s="309"/>
      <c r="E44" s="309"/>
      <c r="F44" s="309"/>
      <c r="G44" s="309"/>
      <c r="H44" s="309"/>
      <c r="I44" s="309"/>
      <c r="J44" s="309"/>
      <c r="K44" s="309"/>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2"/>
    </row>
    <row r="45" spans="1:58" ht="15" thickBot="1" x14ac:dyDescent="0.4">
      <c r="A45" s="292"/>
      <c r="B45" s="309"/>
      <c r="C45" s="309"/>
      <c r="D45" s="309"/>
      <c r="E45" s="309"/>
      <c r="F45" s="309"/>
      <c r="G45" s="309"/>
      <c r="H45" s="309"/>
      <c r="I45" s="309"/>
      <c r="J45" s="309"/>
      <c r="K45" s="309"/>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2"/>
    </row>
    <row r="46" spans="1:58" ht="15" thickBot="1" x14ac:dyDescent="0.4">
      <c r="A46" s="292"/>
      <c r="B46" s="309"/>
      <c r="C46" s="309"/>
      <c r="D46" s="309"/>
      <c r="E46" s="309"/>
      <c r="F46" s="309"/>
      <c r="G46" s="309"/>
      <c r="H46" s="309"/>
      <c r="I46" s="309"/>
      <c r="J46" s="309"/>
      <c r="K46" s="309"/>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2"/>
    </row>
    <row r="47" spans="1:58" ht="15" thickBot="1" x14ac:dyDescent="0.4">
      <c r="A47" s="292"/>
      <c r="B47" s="309"/>
      <c r="C47" s="309"/>
      <c r="D47" s="309"/>
      <c r="E47" s="309"/>
      <c r="F47" s="309"/>
      <c r="G47" s="309"/>
      <c r="H47" s="309"/>
      <c r="I47" s="309"/>
      <c r="J47" s="309"/>
      <c r="K47" s="309"/>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2"/>
    </row>
    <row r="48" spans="1:58" ht="15" thickBot="1" x14ac:dyDescent="0.4">
      <c r="A48" s="292"/>
      <c r="B48" s="309"/>
      <c r="C48" s="309"/>
      <c r="D48" s="309"/>
      <c r="E48" s="309"/>
      <c r="F48" s="309"/>
      <c r="G48" s="309"/>
      <c r="H48" s="309"/>
      <c r="I48" s="309"/>
      <c r="J48" s="309"/>
      <c r="K48" s="309"/>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2"/>
    </row>
    <row r="49" spans="1:58" ht="15" thickBot="1" x14ac:dyDescent="0.4">
      <c r="A49" s="292"/>
      <c r="B49" s="309"/>
      <c r="C49" s="309"/>
      <c r="D49" s="309"/>
      <c r="E49" s="309"/>
      <c r="F49" s="309"/>
      <c r="G49" s="309"/>
      <c r="H49" s="309"/>
      <c r="I49" s="309"/>
      <c r="J49" s="309"/>
      <c r="K49" s="309"/>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2"/>
    </row>
    <row r="50" spans="1:58" ht="15" thickBot="1" x14ac:dyDescent="0.4">
      <c r="A50" s="292"/>
      <c r="B50" s="309"/>
      <c r="C50" s="309"/>
      <c r="D50" s="309"/>
      <c r="E50" s="309"/>
      <c r="F50" s="309"/>
      <c r="G50" s="309"/>
      <c r="H50" s="309"/>
      <c r="I50" s="309"/>
      <c r="J50" s="309"/>
      <c r="K50" s="309"/>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2"/>
    </row>
    <row r="51" spans="1:58" ht="15" thickBot="1" x14ac:dyDescent="0.4">
      <c r="A51" s="292"/>
      <c r="B51" s="309"/>
      <c r="C51" s="309"/>
      <c r="D51" s="309"/>
      <c r="E51" s="309"/>
      <c r="F51" s="309"/>
      <c r="G51" s="309"/>
      <c r="H51" s="309"/>
      <c r="I51" s="309"/>
      <c r="J51" s="309"/>
      <c r="K51" s="309"/>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2"/>
    </row>
    <row r="52" spans="1:58" ht="15" thickBot="1" x14ac:dyDescent="0.4">
      <c r="A52" s="292"/>
      <c r="B52" s="309"/>
      <c r="C52" s="309"/>
      <c r="D52" s="309"/>
      <c r="E52" s="309"/>
      <c r="F52" s="309"/>
      <c r="G52" s="309"/>
      <c r="H52" s="309"/>
      <c r="I52" s="309"/>
      <c r="J52" s="309"/>
      <c r="K52" s="309"/>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2"/>
    </row>
    <row r="53" spans="1:58" ht="15" thickBot="1" x14ac:dyDescent="0.4">
      <c r="A53" s="292"/>
      <c r="B53" s="309"/>
      <c r="C53" s="309"/>
      <c r="D53" s="309"/>
      <c r="E53" s="309"/>
      <c r="F53" s="309"/>
      <c r="G53" s="309"/>
      <c r="H53" s="309"/>
      <c r="I53" s="309"/>
      <c r="J53" s="309"/>
      <c r="K53" s="309"/>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2"/>
    </row>
    <row r="54" spans="1:58" ht="15" thickBot="1" x14ac:dyDescent="0.4">
      <c r="A54" s="292"/>
      <c r="B54" s="309"/>
      <c r="C54" s="309"/>
      <c r="D54" s="309"/>
      <c r="E54" s="309"/>
      <c r="F54" s="309"/>
      <c r="G54" s="309"/>
      <c r="H54" s="309"/>
      <c r="I54" s="309"/>
      <c r="J54" s="309"/>
      <c r="K54" s="309"/>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2"/>
    </row>
    <row r="55" spans="1:58" ht="15" thickBot="1" x14ac:dyDescent="0.4">
      <c r="A55" s="292"/>
      <c r="B55" s="309"/>
      <c r="C55" s="309"/>
      <c r="D55" s="309"/>
      <c r="E55" s="309"/>
      <c r="F55" s="309"/>
      <c r="G55" s="309"/>
      <c r="H55" s="309"/>
      <c r="I55" s="309"/>
      <c r="J55" s="309"/>
      <c r="K55" s="309"/>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293"/>
      <c r="BD55" s="293"/>
      <c r="BE55" s="293"/>
      <c r="BF55" s="292"/>
    </row>
    <row r="56" spans="1:58" ht="15" thickBot="1" x14ac:dyDescent="0.4">
      <c r="A56" s="292"/>
      <c r="B56" s="309"/>
      <c r="C56" s="309"/>
      <c r="D56" s="309"/>
      <c r="E56" s="309"/>
      <c r="F56" s="309"/>
      <c r="G56" s="309"/>
      <c r="H56" s="309"/>
      <c r="I56" s="309"/>
      <c r="J56" s="309"/>
      <c r="K56" s="309"/>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3"/>
      <c r="BD56" s="293"/>
      <c r="BE56" s="293"/>
      <c r="BF56" s="292"/>
    </row>
    <row r="57" spans="1:58" ht="15" thickBot="1" x14ac:dyDescent="0.4">
      <c r="A57" s="292"/>
      <c r="B57" s="309"/>
      <c r="C57" s="309"/>
      <c r="D57" s="309"/>
      <c r="E57" s="309"/>
      <c r="F57" s="309"/>
      <c r="G57" s="309"/>
      <c r="H57" s="309"/>
      <c r="I57" s="309"/>
      <c r="J57" s="309"/>
      <c r="K57" s="309"/>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3"/>
      <c r="AY57" s="293"/>
      <c r="AZ57" s="293"/>
      <c r="BA57" s="293"/>
      <c r="BB57" s="293"/>
      <c r="BC57" s="293"/>
      <c r="BD57" s="293"/>
      <c r="BE57" s="293"/>
      <c r="BF57" s="292"/>
    </row>
    <row r="58" spans="1:58" ht="15" thickBot="1" x14ac:dyDescent="0.4">
      <c r="A58" s="292"/>
      <c r="B58" s="309"/>
      <c r="C58" s="309"/>
      <c r="D58" s="309"/>
      <c r="E58" s="309"/>
      <c r="F58" s="309"/>
      <c r="G58" s="309"/>
      <c r="H58" s="309"/>
      <c r="I58" s="309"/>
      <c r="J58" s="309"/>
      <c r="K58" s="309"/>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3"/>
      <c r="BD58" s="293"/>
      <c r="BE58" s="293"/>
      <c r="BF58" s="292"/>
    </row>
    <row r="59" spans="1:58" ht="15" thickBot="1" x14ac:dyDescent="0.4">
      <c r="A59" s="292"/>
      <c r="B59" s="309"/>
      <c r="C59" s="309"/>
      <c r="D59" s="309"/>
      <c r="E59" s="309"/>
      <c r="F59" s="309"/>
      <c r="G59" s="309"/>
      <c r="H59" s="309"/>
      <c r="I59" s="309"/>
      <c r="J59" s="309"/>
      <c r="K59" s="309"/>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293"/>
      <c r="BD59" s="293"/>
      <c r="BE59" s="293"/>
      <c r="BF59" s="292"/>
    </row>
    <row r="60" spans="1:58" ht="15" thickBot="1" x14ac:dyDescent="0.4">
      <c r="A60" s="292"/>
      <c r="B60" s="309"/>
      <c r="C60" s="309"/>
      <c r="D60" s="309"/>
      <c r="E60" s="309"/>
      <c r="F60" s="309"/>
      <c r="G60" s="309"/>
      <c r="H60" s="309"/>
      <c r="I60" s="309"/>
      <c r="J60" s="309"/>
      <c r="K60" s="309"/>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92"/>
    </row>
    <row r="61" spans="1:58" ht="15" thickBot="1" x14ac:dyDescent="0.4">
      <c r="A61" s="292"/>
      <c r="B61" s="309"/>
      <c r="C61" s="309"/>
      <c r="D61" s="309"/>
      <c r="E61" s="309"/>
      <c r="F61" s="309"/>
      <c r="G61" s="309"/>
      <c r="H61" s="309"/>
      <c r="I61" s="309"/>
      <c r="J61" s="309"/>
      <c r="K61" s="309"/>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3"/>
      <c r="BD61" s="293"/>
      <c r="BE61" s="293"/>
      <c r="BF61" s="292"/>
    </row>
    <row r="62" spans="1:58" ht="15" thickBot="1" x14ac:dyDescent="0.4">
      <c r="A62" s="292"/>
      <c r="B62" s="309"/>
      <c r="C62" s="309"/>
      <c r="D62" s="309"/>
      <c r="E62" s="309"/>
      <c r="F62" s="309"/>
      <c r="G62" s="309"/>
      <c r="H62" s="309"/>
      <c r="I62" s="309"/>
      <c r="J62" s="309"/>
      <c r="K62" s="309"/>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3"/>
      <c r="BA62" s="293"/>
      <c r="BB62" s="293"/>
      <c r="BC62" s="293"/>
      <c r="BD62" s="293"/>
      <c r="BE62" s="293"/>
      <c r="BF62" s="292"/>
    </row>
    <row r="63" spans="1:58" ht="15" thickBot="1" x14ac:dyDescent="0.4">
      <c r="A63" s="292"/>
      <c r="B63" s="309"/>
      <c r="C63" s="309"/>
      <c r="D63" s="309"/>
      <c r="E63" s="309"/>
      <c r="F63" s="309"/>
      <c r="G63" s="309"/>
      <c r="H63" s="309"/>
      <c r="I63" s="309"/>
      <c r="J63" s="309"/>
      <c r="K63" s="309"/>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3"/>
      <c r="BA63" s="293"/>
      <c r="BB63" s="293"/>
      <c r="BC63" s="293"/>
      <c r="BD63" s="293"/>
      <c r="BE63" s="293"/>
      <c r="BF63" s="292"/>
    </row>
    <row r="64" spans="1:58" ht="15" thickBot="1" x14ac:dyDescent="0.4">
      <c r="A64" s="292"/>
      <c r="B64" s="309"/>
      <c r="C64" s="309"/>
      <c r="D64" s="309"/>
      <c r="E64" s="309"/>
      <c r="F64" s="309"/>
      <c r="G64" s="309"/>
      <c r="H64" s="309"/>
      <c r="I64" s="309"/>
      <c r="J64" s="309"/>
      <c r="K64" s="309"/>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3"/>
      <c r="BD64" s="293"/>
      <c r="BE64" s="293"/>
      <c r="BF64" s="292"/>
    </row>
    <row r="65" spans="1:58" ht="15" thickBot="1" x14ac:dyDescent="0.4">
      <c r="A65" s="292"/>
      <c r="B65" s="309"/>
      <c r="C65" s="309"/>
      <c r="D65" s="309"/>
      <c r="E65" s="309"/>
      <c r="F65" s="309"/>
      <c r="G65" s="309"/>
      <c r="H65" s="309"/>
      <c r="I65" s="309"/>
      <c r="J65" s="309"/>
      <c r="K65" s="309"/>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293"/>
      <c r="BC65" s="293"/>
      <c r="BD65" s="293"/>
      <c r="BE65" s="293"/>
      <c r="BF65" s="292"/>
    </row>
    <row r="66" spans="1:58" ht="15" thickBot="1" x14ac:dyDescent="0.4">
      <c r="A66" s="292"/>
      <c r="B66" s="309"/>
      <c r="C66" s="309"/>
      <c r="D66" s="309"/>
      <c r="E66" s="309"/>
      <c r="F66" s="309"/>
      <c r="G66" s="309"/>
      <c r="H66" s="309"/>
      <c r="I66" s="309"/>
      <c r="J66" s="309"/>
      <c r="K66" s="309"/>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c r="BA66" s="293"/>
      <c r="BB66" s="293"/>
      <c r="BC66" s="293"/>
      <c r="BD66" s="293"/>
      <c r="BE66" s="293"/>
      <c r="BF66" s="292"/>
    </row>
    <row r="67" spans="1:58" ht="15" thickBot="1" x14ac:dyDescent="0.4">
      <c r="A67" s="292"/>
      <c r="B67" s="309"/>
      <c r="C67" s="309"/>
      <c r="D67" s="309"/>
      <c r="E67" s="309"/>
      <c r="F67" s="309"/>
      <c r="G67" s="309"/>
      <c r="H67" s="309"/>
      <c r="I67" s="309"/>
      <c r="J67" s="309"/>
      <c r="K67" s="309"/>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3"/>
      <c r="BA67" s="293"/>
      <c r="BB67" s="293"/>
      <c r="BC67" s="293"/>
      <c r="BD67" s="293"/>
      <c r="BE67" s="293"/>
      <c r="BF67" s="292"/>
    </row>
    <row r="68" spans="1:58" ht="15" thickBot="1" x14ac:dyDescent="0.4">
      <c r="A68" s="292"/>
      <c r="B68" s="309"/>
      <c r="C68" s="309"/>
      <c r="D68" s="309"/>
      <c r="E68" s="309"/>
      <c r="F68" s="309"/>
      <c r="G68" s="309"/>
      <c r="H68" s="309"/>
      <c r="I68" s="309"/>
      <c r="J68" s="309"/>
      <c r="K68" s="309"/>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c r="BA68" s="293"/>
      <c r="BB68" s="293"/>
      <c r="BC68" s="293"/>
      <c r="BD68" s="293"/>
      <c r="BE68" s="293"/>
      <c r="BF68" s="292"/>
    </row>
    <row r="69" spans="1:58" ht="15" thickBot="1" x14ac:dyDescent="0.4">
      <c r="A69" s="292"/>
      <c r="B69" s="309"/>
      <c r="C69" s="309"/>
      <c r="D69" s="309"/>
      <c r="E69" s="309"/>
      <c r="F69" s="309"/>
      <c r="G69" s="309"/>
      <c r="H69" s="309"/>
      <c r="I69" s="309"/>
      <c r="J69" s="309"/>
      <c r="K69" s="309"/>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3"/>
      <c r="BA69" s="293"/>
      <c r="BB69" s="293"/>
      <c r="BC69" s="293"/>
      <c r="BD69" s="293"/>
      <c r="BE69" s="293"/>
      <c r="BF69" s="292"/>
    </row>
    <row r="70" spans="1:58" ht="15" thickBot="1" x14ac:dyDescent="0.4">
      <c r="A70" s="292"/>
      <c r="B70" s="309"/>
      <c r="C70" s="309"/>
      <c r="D70" s="309"/>
      <c r="E70" s="309"/>
      <c r="F70" s="309"/>
      <c r="G70" s="309"/>
      <c r="H70" s="309"/>
      <c r="I70" s="309"/>
      <c r="J70" s="309"/>
      <c r="K70" s="309"/>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3"/>
      <c r="AY70" s="293"/>
      <c r="AZ70" s="293"/>
      <c r="BA70" s="293"/>
      <c r="BB70" s="293"/>
      <c r="BC70" s="293"/>
      <c r="BD70" s="293"/>
      <c r="BE70" s="293"/>
      <c r="BF70" s="292"/>
    </row>
    <row r="71" spans="1:58" ht="15" thickBot="1" x14ac:dyDescent="0.4">
      <c r="A71" s="292"/>
      <c r="B71" s="309"/>
      <c r="C71" s="309"/>
      <c r="D71" s="309"/>
      <c r="E71" s="309"/>
      <c r="F71" s="309"/>
      <c r="G71" s="309"/>
      <c r="H71" s="309"/>
      <c r="I71" s="309"/>
      <c r="J71" s="309"/>
      <c r="K71" s="309"/>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3"/>
      <c r="AY71" s="293"/>
      <c r="AZ71" s="293"/>
      <c r="BA71" s="293"/>
      <c r="BB71" s="293"/>
      <c r="BC71" s="293"/>
      <c r="BD71" s="293"/>
      <c r="BE71" s="293"/>
      <c r="BF71" s="292"/>
    </row>
    <row r="72" spans="1:58" ht="15" thickBot="1" x14ac:dyDescent="0.4">
      <c r="A72" s="292"/>
      <c r="B72" s="309"/>
      <c r="C72" s="309"/>
      <c r="D72" s="309"/>
      <c r="E72" s="309"/>
      <c r="F72" s="309"/>
      <c r="G72" s="309"/>
      <c r="H72" s="309"/>
      <c r="I72" s="309"/>
      <c r="J72" s="309"/>
      <c r="K72" s="309"/>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293"/>
      <c r="AZ72" s="293"/>
      <c r="BA72" s="293"/>
      <c r="BB72" s="293"/>
      <c r="BC72" s="293"/>
      <c r="BD72" s="293"/>
      <c r="BE72" s="293"/>
      <c r="BF72" s="292"/>
    </row>
    <row r="73" spans="1:58" ht="15" thickBot="1" x14ac:dyDescent="0.4">
      <c r="A73" s="292"/>
      <c r="B73" s="309"/>
      <c r="C73" s="309"/>
      <c r="D73" s="309"/>
      <c r="E73" s="309"/>
      <c r="F73" s="309"/>
      <c r="G73" s="309"/>
      <c r="H73" s="309"/>
      <c r="I73" s="309"/>
      <c r="J73" s="309"/>
      <c r="K73" s="309"/>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293"/>
      <c r="AZ73" s="293"/>
      <c r="BA73" s="293"/>
      <c r="BB73" s="293"/>
      <c r="BC73" s="293"/>
      <c r="BD73" s="293"/>
      <c r="BE73" s="293"/>
      <c r="BF73" s="292"/>
    </row>
    <row r="74" spans="1:58" ht="15" thickBot="1" x14ac:dyDescent="0.4">
      <c r="A74" s="292"/>
      <c r="B74" s="309"/>
      <c r="C74" s="309"/>
      <c r="D74" s="309"/>
      <c r="E74" s="309"/>
      <c r="F74" s="309"/>
      <c r="G74" s="309"/>
      <c r="H74" s="309"/>
      <c r="I74" s="309"/>
      <c r="J74" s="309"/>
      <c r="K74" s="309"/>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3"/>
      <c r="BA74" s="293"/>
      <c r="BB74" s="293"/>
      <c r="BC74" s="293"/>
      <c r="BD74" s="293"/>
      <c r="BE74" s="293"/>
      <c r="BF74" s="292"/>
    </row>
    <row r="75" spans="1:58" ht="15" thickBot="1" x14ac:dyDescent="0.4">
      <c r="A75" s="292"/>
      <c r="B75" s="309"/>
      <c r="C75" s="309"/>
      <c r="D75" s="309"/>
      <c r="E75" s="309"/>
      <c r="F75" s="309"/>
      <c r="G75" s="309"/>
      <c r="H75" s="309"/>
      <c r="I75" s="309"/>
      <c r="J75" s="309"/>
      <c r="K75" s="309"/>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c r="AT75" s="293"/>
      <c r="AU75" s="293"/>
      <c r="AV75" s="293"/>
      <c r="AW75" s="293"/>
      <c r="AX75" s="293"/>
      <c r="AY75" s="293"/>
      <c r="AZ75" s="293"/>
      <c r="BA75" s="293"/>
      <c r="BB75" s="293"/>
      <c r="BC75" s="293"/>
      <c r="BD75" s="293"/>
      <c r="BE75" s="293"/>
      <c r="BF75" s="292"/>
    </row>
    <row r="76" spans="1:58" ht="15" thickBot="1" x14ac:dyDescent="0.4">
      <c r="A76" s="292"/>
      <c r="B76" s="309"/>
      <c r="C76" s="309"/>
      <c r="D76" s="309"/>
      <c r="E76" s="309"/>
      <c r="F76" s="309"/>
      <c r="G76" s="309"/>
      <c r="H76" s="309"/>
      <c r="I76" s="309"/>
      <c r="J76" s="309"/>
      <c r="K76" s="309"/>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3"/>
      <c r="AY76" s="293"/>
      <c r="AZ76" s="293"/>
      <c r="BA76" s="293"/>
      <c r="BB76" s="293"/>
      <c r="BC76" s="293"/>
      <c r="BD76" s="293"/>
      <c r="BE76" s="293"/>
      <c r="BF76" s="292"/>
    </row>
    <row r="77" spans="1:58" ht="15" thickBot="1" x14ac:dyDescent="0.4">
      <c r="A77" s="292"/>
      <c r="B77" s="309"/>
      <c r="C77" s="309"/>
      <c r="D77" s="309"/>
      <c r="E77" s="309"/>
      <c r="F77" s="309"/>
      <c r="G77" s="309"/>
      <c r="H77" s="309"/>
      <c r="I77" s="309"/>
      <c r="J77" s="309"/>
      <c r="K77" s="309"/>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3"/>
      <c r="AV77" s="293"/>
      <c r="AW77" s="293"/>
      <c r="AX77" s="293"/>
      <c r="AY77" s="293"/>
      <c r="AZ77" s="293"/>
      <c r="BA77" s="293"/>
      <c r="BB77" s="293"/>
      <c r="BC77" s="293"/>
      <c r="BD77" s="293"/>
      <c r="BE77" s="293"/>
      <c r="BF77" s="292"/>
    </row>
    <row r="78" spans="1:58" ht="15" thickBot="1" x14ac:dyDescent="0.4">
      <c r="A78" s="292"/>
      <c r="B78" s="309"/>
      <c r="C78" s="309"/>
      <c r="D78" s="309"/>
      <c r="E78" s="309"/>
      <c r="F78" s="309"/>
      <c r="G78" s="309"/>
      <c r="H78" s="309"/>
      <c r="I78" s="309"/>
      <c r="J78" s="309"/>
      <c r="K78" s="309"/>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c r="BA78" s="293"/>
      <c r="BB78" s="293"/>
      <c r="BC78" s="293"/>
      <c r="BD78" s="293"/>
      <c r="BE78" s="293"/>
      <c r="BF78" s="292"/>
    </row>
    <row r="79" spans="1:58" ht="15" thickBot="1" x14ac:dyDescent="0.4">
      <c r="A79" s="292"/>
      <c r="B79" s="309"/>
      <c r="C79" s="309"/>
      <c r="D79" s="309"/>
      <c r="E79" s="309"/>
      <c r="F79" s="309"/>
      <c r="G79" s="309"/>
      <c r="H79" s="309"/>
      <c r="I79" s="309"/>
      <c r="J79" s="309"/>
      <c r="K79" s="309"/>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3"/>
      <c r="AQ79" s="293"/>
      <c r="AR79" s="293"/>
      <c r="AS79" s="293"/>
      <c r="AT79" s="293"/>
      <c r="AU79" s="293"/>
      <c r="AV79" s="293"/>
      <c r="AW79" s="293"/>
      <c r="AX79" s="293"/>
      <c r="AY79" s="293"/>
      <c r="AZ79" s="293"/>
      <c r="BA79" s="293"/>
      <c r="BB79" s="293"/>
      <c r="BC79" s="293"/>
      <c r="BD79" s="293"/>
      <c r="BE79" s="293"/>
      <c r="BF79" s="292"/>
    </row>
    <row r="80" spans="1:58" ht="15" thickBot="1" x14ac:dyDescent="0.4">
      <c r="A80" s="292"/>
      <c r="B80" s="309"/>
      <c r="C80" s="309"/>
      <c r="D80" s="309"/>
      <c r="E80" s="309"/>
      <c r="F80" s="309"/>
      <c r="G80" s="309"/>
      <c r="H80" s="309"/>
      <c r="I80" s="309"/>
      <c r="J80" s="309"/>
      <c r="K80" s="309"/>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3"/>
      <c r="AQ80" s="293"/>
      <c r="AR80" s="293"/>
      <c r="AS80" s="293"/>
      <c r="AT80" s="293"/>
      <c r="AU80" s="293"/>
      <c r="AV80" s="293"/>
      <c r="AW80" s="293"/>
      <c r="AX80" s="293"/>
      <c r="AY80" s="293"/>
      <c r="AZ80" s="293"/>
      <c r="BA80" s="293"/>
      <c r="BB80" s="293"/>
      <c r="BC80" s="293"/>
      <c r="BD80" s="293"/>
      <c r="BE80" s="293"/>
      <c r="BF80" s="292"/>
    </row>
    <row r="81" spans="1:58" ht="15" thickBot="1" x14ac:dyDescent="0.4">
      <c r="A81" s="292"/>
      <c r="B81" s="309"/>
      <c r="C81" s="309"/>
      <c r="D81" s="309"/>
      <c r="E81" s="309"/>
      <c r="F81" s="309"/>
      <c r="G81" s="309"/>
      <c r="H81" s="309"/>
      <c r="I81" s="309"/>
      <c r="J81" s="309"/>
      <c r="K81" s="309"/>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c r="AY81" s="293"/>
      <c r="AZ81" s="293"/>
      <c r="BA81" s="293"/>
      <c r="BB81" s="293"/>
      <c r="BC81" s="293"/>
      <c r="BD81" s="293"/>
      <c r="BE81" s="293"/>
      <c r="BF81" s="292"/>
    </row>
    <row r="82" spans="1:58" ht="15" thickBot="1" x14ac:dyDescent="0.4">
      <c r="A82" s="292"/>
      <c r="B82" s="309"/>
      <c r="C82" s="309"/>
      <c r="D82" s="309"/>
      <c r="E82" s="309"/>
      <c r="F82" s="309"/>
      <c r="G82" s="309"/>
      <c r="H82" s="309"/>
      <c r="I82" s="309"/>
      <c r="J82" s="309"/>
      <c r="K82" s="309"/>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3"/>
      <c r="BF82" s="292"/>
    </row>
    <row r="83" spans="1:58" ht="15" thickBot="1" x14ac:dyDescent="0.4">
      <c r="A83" s="292"/>
      <c r="B83" s="309"/>
      <c r="C83" s="309"/>
      <c r="D83" s="309"/>
      <c r="E83" s="309"/>
      <c r="F83" s="309"/>
      <c r="G83" s="309"/>
      <c r="H83" s="309"/>
      <c r="I83" s="309"/>
      <c r="J83" s="309"/>
      <c r="K83" s="309"/>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2"/>
    </row>
    <row r="84" spans="1:58" ht="15" thickBot="1" x14ac:dyDescent="0.4">
      <c r="A84" s="292"/>
      <c r="B84" s="309"/>
      <c r="C84" s="309"/>
      <c r="D84" s="309"/>
      <c r="E84" s="309"/>
      <c r="F84" s="309"/>
      <c r="G84" s="309"/>
      <c r="H84" s="309"/>
      <c r="I84" s="309"/>
      <c r="J84" s="309"/>
      <c r="K84" s="309"/>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3"/>
      <c r="BE84" s="293"/>
      <c r="BF84" s="292"/>
    </row>
    <row r="85" spans="1:58" ht="15" thickBot="1" x14ac:dyDescent="0.4">
      <c r="A85" s="292"/>
      <c r="B85" s="309"/>
      <c r="C85" s="309"/>
      <c r="D85" s="309"/>
      <c r="E85" s="309"/>
      <c r="F85" s="309"/>
      <c r="G85" s="309"/>
      <c r="H85" s="309"/>
      <c r="I85" s="309"/>
      <c r="J85" s="309"/>
      <c r="K85" s="309"/>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93"/>
      <c r="AP85" s="293"/>
      <c r="AQ85" s="293"/>
      <c r="AR85" s="293"/>
      <c r="AS85" s="293"/>
      <c r="AT85" s="293"/>
      <c r="AU85" s="293"/>
      <c r="AV85" s="293"/>
      <c r="AW85" s="293"/>
      <c r="AX85" s="293"/>
      <c r="AY85" s="293"/>
      <c r="AZ85" s="293"/>
      <c r="BA85" s="293"/>
      <c r="BB85" s="293"/>
      <c r="BC85" s="293"/>
      <c r="BD85" s="293"/>
      <c r="BE85" s="293"/>
      <c r="BF85" s="292"/>
    </row>
    <row r="86" spans="1:58" ht="15" thickBot="1" x14ac:dyDescent="0.4">
      <c r="A86" s="292"/>
      <c r="B86" s="309"/>
      <c r="C86" s="309"/>
      <c r="D86" s="309"/>
      <c r="E86" s="309"/>
      <c r="F86" s="309"/>
      <c r="G86" s="309"/>
      <c r="H86" s="309"/>
      <c r="I86" s="309"/>
      <c r="J86" s="309"/>
      <c r="K86" s="309"/>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3"/>
      <c r="AV86" s="293"/>
      <c r="AW86" s="293"/>
      <c r="AX86" s="293"/>
      <c r="AY86" s="293"/>
      <c r="AZ86" s="293"/>
      <c r="BA86" s="293"/>
      <c r="BB86" s="293"/>
      <c r="BC86" s="293"/>
      <c r="BD86" s="293"/>
      <c r="BE86" s="293"/>
      <c r="BF86" s="292"/>
    </row>
    <row r="87" spans="1:58" ht="15" thickBot="1" x14ac:dyDescent="0.4">
      <c r="A87" s="292"/>
      <c r="B87" s="309"/>
      <c r="C87" s="309"/>
      <c r="D87" s="309"/>
      <c r="E87" s="309"/>
      <c r="F87" s="309"/>
      <c r="G87" s="309"/>
      <c r="H87" s="309"/>
      <c r="I87" s="309"/>
      <c r="J87" s="309"/>
      <c r="K87" s="309"/>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3"/>
      <c r="AZ87" s="293"/>
      <c r="BA87" s="293"/>
      <c r="BB87" s="293"/>
      <c r="BC87" s="293"/>
      <c r="BD87" s="293"/>
      <c r="BE87" s="293"/>
      <c r="BF87" s="292"/>
    </row>
    <row r="88" spans="1:58" ht="15" thickBot="1" x14ac:dyDescent="0.4">
      <c r="A88" s="292"/>
      <c r="B88" s="309"/>
      <c r="C88" s="309"/>
      <c r="D88" s="309"/>
      <c r="E88" s="309"/>
      <c r="F88" s="309"/>
      <c r="G88" s="309"/>
      <c r="H88" s="309"/>
      <c r="I88" s="309"/>
      <c r="J88" s="309"/>
      <c r="K88" s="309"/>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3"/>
      <c r="AZ88" s="293"/>
      <c r="BA88" s="293"/>
      <c r="BB88" s="293"/>
      <c r="BC88" s="293"/>
      <c r="BD88" s="293"/>
      <c r="BE88" s="293"/>
      <c r="BF88" s="292"/>
    </row>
    <row r="89" spans="1:58" ht="15" thickBot="1" x14ac:dyDescent="0.4">
      <c r="A89" s="292"/>
      <c r="B89" s="309"/>
      <c r="C89" s="309"/>
      <c r="D89" s="309"/>
      <c r="E89" s="309"/>
      <c r="F89" s="309"/>
      <c r="G89" s="309"/>
      <c r="H89" s="309"/>
      <c r="I89" s="309"/>
      <c r="J89" s="309"/>
      <c r="K89" s="309"/>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3"/>
      <c r="BA89" s="293"/>
      <c r="BB89" s="293"/>
      <c r="BC89" s="293"/>
      <c r="BD89" s="293"/>
      <c r="BE89" s="293"/>
      <c r="BF89" s="292"/>
    </row>
    <row r="90" spans="1:58" ht="15" thickBot="1" x14ac:dyDescent="0.4">
      <c r="A90" s="292"/>
      <c r="B90" s="309"/>
      <c r="C90" s="309"/>
      <c r="D90" s="309"/>
      <c r="E90" s="309"/>
      <c r="F90" s="309"/>
      <c r="G90" s="309"/>
      <c r="H90" s="309"/>
      <c r="I90" s="309"/>
      <c r="J90" s="309"/>
      <c r="K90" s="309"/>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3"/>
      <c r="BA90" s="293"/>
      <c r="BB90" s="293"/>
      <c r="BC90" s="293"/>
      <c r="BD90" s="293"/>
      <c r="BE90" s="293"/>
      <c r="BF90" s="292"/>
    </row>
    <row r="91" spans="1:58" ht="15" thickBot="1" x14ac:dyDescent="0.4">
      <c r="A91" s="292"/>
      <c r="B91" s="309"/>
      <c r="C91" s="309"/>
      <c r="D91" s="309"/>
      <c r="E91" s="309"/>
      <c r="F91" s="309"/>
      <c r="G91" s="309"/>
      <c r="H91" s="309"/>
      <c r="I91" s="309"/>
      <c r="J91" s="309"/>
      <c r="K91" s="309"/>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3"/>
      <c r="AZ91" s="293"/>
      <c r="BA91" s="293"/>
      <c r="BB91" s="293"/>
      <c r="BC91" s="293"/>
      <c r="BD91" s="293"/>
      <c r="BE91" s="293"/>
      <c r="BF91" s="292"/>
    </row>
    <row r="92" spans="1:58" ht="15" thickBot="1" x14ac:dyDescent="0.4">
      <c r="A92" s="292"/>
      <c r="B92" s="309"/>
      <c r="C92" s="309"/>
      <c r="D92" s="309"/>
      <c r="E92" s="309"/>
      <c r="F92" s="309"/>
      <c r="G92" s="309"/>
      <c r="H92" s="309"/>
      <c r="I92" s="309"/>
      <c r="J92" s="309"/>
      <c r="K92" s="309"/>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3"/>
      <c r="BA92" s="293"/>
      <c r="BB92" s="293"/>
      <c r="BC92" s="293"/>
      <c r="BD92" s="293"/>
      <c r="BE92" s="293"/>
      <c r="BF92" s="292"/>
    </row>
    <row r="93" spans="1:58" ht="15" thickBot="1" x14ac:dyDescent="0.4">
      <c r="A93" s="292"/>
      <c r="B93" s="309"/>
      <c r="C93" s="309"/>
      <c r="D93" s="309"/>
      <c r="E93" s="309"/>
      <c r="F93" s="309"/>
      <c r="G93" s="309"/>
      <c r="H93" s="309"/>
      <c r="I93" s="309"/>
      <c r="J93" s="309"/>
      <c r="K93" s="309"/>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3"/>
      <c r="AZ93" s="293"/>
      <c r="BA93" s="293"/>
      <c r="BB93" s="293"/>
      <c r="BC93" s="293"/>
      <c r="BD93" s="293"/>
      <c r="BE93" s="293"/>
      <c r="BF93" s="292"/>
    </row>
    <row r="94" spans="1:58" ht="15" thickBot="1" x14ac:dyDescent="0.4">
      <c r="A94" s="292"/>
      <c r="B94" s="309"/>
      <c r="C94" s="309"/>
      <c r="D94" s="309"/>
      <c r="E94" s="309"/>
      <c r="F94" s="309"/>
      <c r="G94" s="309"/>
      <c r="H94" s="309"/>
      <c r="I94" s="309"/>
      <c r="J94" s="309"/>
      <c r="K94" s="309"/>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3"/>
      <c r="AR94" s="293"/>
      <c r="AS94" s="293"/>
      <c r="AT94" s="293"/>
      <c r="AU94" s="293"/>
      <c r="AV94" s="293"/>
      <c r="AW94" s="293"/>
      <c r="AX94" s="293"/>
      <c r="AY94" s="293"/>
      <c r="AZ94" s="293"/>
      <c r="BA94" s="293"/>
      <c r="BB94" s="293"/>
      <c r="BC94" s="293"/>
      <c r="BD94" s="293"/>
      <c r="BE94" s="293"/>
      <c r="BF94" s="292"/>
    </row>
    <row r="95" spans="1:58" ht="15" thickBot="1" x14ac:dyDescent="0.4">
      <c r="A95" s="292"/>
      <c r="B95" s="309"/>
      <c r="C95" s="309"/>
      <c r="D95" s="309"/>
      <c r="E95" s="309"/>
      <c r="F95" s="309"/>
      <c r="G95" s="309"/>
      <c r="H95" s="309"/>
      <c r="I95" s="309"/>
      <c r="J95" s="309"/>
      <c r="K95" s="309"/>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c r="AT95" s="293"/>
      <c r="AU95" s="293"/>
      <c r="AV95" s="293"/>
      <c r="AW95" s="293"/>
      <c r="AX95" s="293"/>
      <c r="AY95" s="293"/>
      <c r="AZ95" s="293"/>
      <c r="BA95" s="293"/>
      <c r="BB95" s="293"/>
      <c r="BC95" s="293"/>
      <c r="BD95" s="293"/>
      <c r="BE95" s="293"/>
      <c r="BF95" s="292"/>
    </row>
    <row r="96" spans="1:58" ht="15" thickBot="1" x14ac:dyDescent="0.4">
      <c r="A96" s="292"/>
      <c r="B96" s="309"/>
      <c r="C96" s="309"/>
      <c r="D96" s="309"/>
      <c r="E96" s="309"/>
      <c r="F96" s="309"/>
      <c r="G96" s="309"/>
      <c r="H96" s="309"/>
      <c r="I96" s="309"/>
      <c r="J96" s="309"/>
      <c r="K96" s="309"/>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93"/>
      <c r="AP96" s="293"/>
      <c r="AQ96" s="293"/>
      <c r="AR96" s="293"/>
      <c r="AS96" s="293"/>
      <c r="AT96" s="293"/>
      <c r="AU96" s="293"/>
      <c r="AV96" s="293"/>
      <c r="AW96" s="293"/>
      <c r="AX96" s="293"/>
      <c r="AY96" s="293"/>
      <c r="AZ96" s="293"/>
      <c r="BA96" s="293"/>
      <c r="BB96" s="293"/>
      <c r="BC96" s="293"/>
      <c r="BD96" s="293"/>
      <c r="BE96" s="293"/>
      <c r="BF96" s="292"/>
    </row>
    <row r="97" spans="1:58" ht="15" thickBot="1" x14ac:dyDescent="0.4">
      <c r="A97" s="292"/>
      <c r="B97" s="309"/>
      <c r="C97" s="309"/>
      <c r="D97" s="309"/>
      <c r="E97" s="309"/>
      <c r="F97" s="309"/>
      <c r="G97" s="309"/>
      <c r="H97" s="309"/>
      <c r="I97" s="309"/>
      <c r="J97" s="309"/>
      <c r="K97" s="309"/>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293"/>
      <c r="AY97" s="293"/>
      <c r="AZ97" s="293"/>
      <c r="BA97" s="293"/>
      <c r="BB97" s="293"/>
      <c r="BC97" s="293"/>
      <c r="BD97" s="293"/>
      <c r="BE97" s="293"/>
      <c r="BF97" s="292"/>
    </row>
    <row r="98" spans="1:58" ht="15" thickBot="1" x14ac:dyDescent="0.4">
      <c r="A98" s="292"/>
      <c r="B98" s="309"/>
      <c r="C98" s="309"/>
      <c r="D98" s="309"/>
      <c r="E98" s="309"/>
      <c r="F98" s="309"/>
      <c r="G98" s="309"/>
      <c r="H98" s="309"/>
      <c r="I98" s="309"/>
      <c r="J98" s="309"/>
      <c r="K98" s="309"/>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3"/>
      <c r="BA98" s="293"/>
      <c r="BB98" s="293"/>
      <c r="BC98" s="293"/>
      <c r="BD98" s="293"/>
      <c r="BE98" s="293"/>
      <c r="BF98" s="292"/>
    </row>
    <row r="99" spans="1:58" ht="15" thickBot="1" x14ac:dyDescent="0.4">
      <c r="A99" s="292"/>
      <c r="B99" s="309"/>
      <c r="C99" s="309"/>
      <c r="D99" s="309"/>
      <c r="E99" s="309"/>
      <c r="F99" s="309"/>
      <c r="G99" s="309"/>
      <c r="H99" s="309"/>
      <c r="I99" s="309"/>
      <c r="J99" s="309"/>
      <c r="K99" s="309"/>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3"/>
      <c r="AR99" s="293"/>
      <c r="AS99" s="293"/>
      <c r="AT99" s="293"/>
      <c r="AU99" s="293"/>
      <c r="AV99" s="293"/>
      <c r="AW99" s="293"/>
      <c r="AX99" s="293"/>
      <c r="AY99" s="293"/>
      <c r="AZ99" s="293"/>
      <c r="BA99" s="293"/>
      <c r="BB99" s="293"/>
      <c r="BC99" s="293"/>
      <c r="BD99" s="293"/>
      <c r="BE99" s="293"/>
      <c r="BF99" s="292"/>
    </row>
    <row r="100" spans="1:58" ht="15" thickBot="1" x14ac:dyDescent="0.4">
      <c r="A100" s="292"/>
      <c r="B100" s="309"/>
      <c r="C100" s="309"/>
      <c r="D100" s="309"/>
      <c r="E100" s="309"/>
      <c r="F100" s="309"/>
      <c r="G100" s="309"/>
      <c r="H100" s="309"/>
      <c r="I100" s="309"/>
      <c r="J100" s="309"/>
      <c r="K100" s="309"/>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c r="AV100" s="293"/>
      <c r="AW100" s="293"/>
      <c r="AX100" s="293"/>
      <c r="AY100" s="293"/>
      <c r="AZ100" s="293"/>
      <c r="BA100" s="293"/>
      <c r="BB100" s="293"/>
      <c r="BC100" s="293"/>
      <c r="BD100" s="293"/>
      <c r="BE100" s="293"/>
      <c r="BF100" s="292"/>
    </row>
    <row r="101" spans="1:58" ht="15" thickBot="1" x14ac:dyDescent="0.4">
      <c r="A101" s="292"/>
      <c r="B101" s="309"/>
      <c r="C101" s="309"/>
      <c r="D101" s="309"/>
      <c r="E101" s="309"/>
      <c r="F101" s="309"/>
      <c r="G101" s="309"/>
      <c r="H101" s="309"/>
      <c r="I101" s="309"/>
      <c r="J101" s="309"/>
      <c r="K101" s="309"/>
      <c r="L101" s="293"/>
      <c r="M101" s="293"/>
      <c r="N101" s="293"/>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3"/>
      <c r="AY101" s="293"/>
      <c r="AZ101" s="293"/>
      <c r="BA101" s="293"/>
      <c r="BB101" s="293"/>
      <c r="BC101" s="293"/>
      <c r="BD101" s="293"/>
      <c r="BE101" s="293"/>
      <c r="BF101" s="292"/>
    </row>
    <row r="102" spans="1:58" ht="15" thickBot="1" x14ac:dyDescent="0.4">
      <c r="A102" s="292"/>
      <c r="B102" s="309"/>
      <c r="C102" s="309"/>
      <c r="D102" s="309"/>
      <c r="E102" s="309"/>
      <c r="F102" s="309"/>
      <c r="G102" s="309"/>
      <c r="H102" s="309"/>
      <c r="I102" s="309"/>
      <c r="J102" s="309"/>
      <c r="K102" s="309"/>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c r="AO102" s="293"/>
      <c r="AP102" s="293"/>
      <c r="AQ102" s="293"/>
      <c r="AR102" s="293"/>
      <c r="AS102" s="293"/>
      <c r="AT102" s="293"/>
      <c r="AU102" s="293"/>
      <c r="AV102" s="293"/>
      <c r="AW102" s="293"/>
      <c r="AX102" s="293"/>
      <c r="AY102" s="293"/>
      <c r="AZ102" s="293"/>
      <c r="BA102" s="293"/>
      <c r="BB102" s="293"/>
      <c r="BC102" s="293"/>
      <c r="BD102" s="293"/>
      <c r="BE102" s="293"/>
      <c r="BF102" s="292"/>
    </row>
    <row r="103" spans="1:58" ht="15" thickBot="1" x14ac:dyDescent="0.4">
      <c r="A103" s="292"/>
      <c r="B103" s="309"/>
      <c r="C103" s="309"/>
      <c r="D103" s="309"/>
      <c r="E103" s="309"/>
      <c r="F103" s="309"/>
      <c r="G103" s="309"/>
      <c r="H103" s="309"/>
      <c r="I103" s="309"/>
      <c r="J103" s="309"/>
      <c r="K103" s="309"/>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3"/>
      <c r="AY103" s="293"/>
      <c r="AZ103" s="293"/>
      <c r="BA103" s="293"/>
      <c r="BB103" s="293"/>
      <c r="BC103" s="293"/>
      <c r="BD103" s="293"/>
      <c r="BE103" s="293"/>
      <c r="BF103" s="292"/>
    </row>
    <row r="104" spans="1:58" ht="15" thickBot="1" x14ac:dyDescent="0.4">
      <c r="A104" s="292"/>
      <c r="B104" s="309"/>
      <c r="C104" s="309"/>
      <c r="D104" s="309"/>
      <c r="E104" s="309"/>
      <c r="F104" s="309"/>
      <c r="G104" s="309"/>
      <c r="H104" s="309"/>
      <c r="I104" s="309"/>
      <c r="J104" s="309"/>
      <c r="K104" s="309"/>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3"/>
      <c r="AR104" s="293"/>
      <c r="AS104" s="293"/>
      <c r="AT104" s="293"/>
      <c r="AU104" s="293"/>
      <c r="AV104" s="293"/>
      <c r="AW104" s="293"/>
      <c r="AX104" s="293"/>
      <c r="AY104" s="293"/>
      <c r="AZ104" s="293"/>
      <c r="BA104" s="293"/>
      <c r="BB104" s="293"/>
      <c r="BC104" s="293"/>
      <c r="BD104" s="293"/>
      <c r="BE104" s="293"/>
      <c r="BF104" s="292"/>
    </row>
    <row r="105" spans="1:58" ht="15" thickBot="1" x14ac:dyDescent="0.4">
      <c r="A105" s="292"/>
      <c r="B105" s="309"/>
      <c r="C105" s="309"/>
      <c r="D105" s="309"/>
      <c r="E105" s="309"/>
      <c r="F105" s="309"/>
      <c r="G105" s="309"/>
      <c r="H105" s="309"/>
      <c r="I105" s="309"/>
      <c r="J105" s="309"/>
      <c r="K105" s="309"/>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c r="AL105" s="293"/>
      <c r="AM105" s="293"/>
      <c r="AN105" s="293"/>
      <c r="AO105" s="293"/>
      <c r="AP105" s="293"/>
      <c r="AQ105" s="293"/>
      <c r="AR105" s="293"/>
      <c r="AS105" s="293"/>
      <c r="AT105" s="293"/>
      <c r="AU105" s="293"/>
      <c r="AV105" s="293"/>
      <c r="AW105" s="293"/>
      <c r="AX105" s="293"/>
      <c r="AY105" s="293"/>
      <c r="AZ105" s="293"/>
      <c r="BA105" s="293"/>
      <c r="BB105" s="293"/>
      <c r="BC105" s="293"/>
      <c r="BD105" s="293"/>
      <c r="BE105" s="293"/>
      <c r="BF105" s="292"/>
    </row>
    <row r="106" spans="1:58" ht="15" thickBot="1" x14ac:dyDescent="0.4">
      <c r="A106" s="292"/>
      <c r="B106" s="309"/>
      <c r="C106" s="309"/>
      <c r="D106" s="309"/>
      <c r="E106" s="309"/>
      <c r="F106" s="309"/>
      <c r="G106" s="309"/>
      <c r="H106" s="309"/>
      <c r="I106" s="309"/>
      <c r="J106" s="309"/>
      <c r="K106" s="309"/>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293"/>
      <c r="AS106" s="293"/>
      <c r="AT106" s="293"/>
      <c r="AU106" s="293"/>
      <c r="AV106" s="293"/>
      <c r="AW106" s="293"/>
      <c r="AX106" s="293"/>
      <c r="AY106" s="293"/>
      <c r="AZ106" s="293"/>
      <c r="BA106" s="293"/>
      <c r="BB106" s="293"/>
      <c r="BC106" s="293"/>
      <c r="BD106" s="293"/>
      <c r="BE106" s="293"/>
      <c r="BF106" s="292"/>
    </row>
    <row r="107" spans="1:58" ht="15" thickBot="1" x14ac:dyDescent="0.4">
      <c r="A107" s="292"/>
      <c r="B107" s="309"/>
      <c r="C107" s="309"/>
      <c r="D107" s="309"/>
      <c r="E107" s="309"/>
      <c r="F107" s="309"/>
      <c r="G107" s="309"/>
      <c r="H107" s="309"/>
      <c r="I107" s="309"/>
      <c r="J107" s="309"/>
      <c r="K107" s="309"/>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3"/>
      <c r="AR107" s="293"/>
      <c r="AS107" s="293"/>
      <c r="AT107" s="293"/>
      <c r="AU107" s="293"/>
      <c r="AV107" s="293"/>
      <c r="AW107" s="293"/>
      <c r="AX107" s="293"/>
      <c r="AY107" s="293"/>
      <c r="AZ107" s="293"/>
      <c r="BA107" s="293"/>
      <c r="BB107" s="293"/>
      <c r="BC107" s="293"/>
      <c r="BD107" s="293"/>
      <c r="BE107" s="293"/>
      <c r="BF107" s="292"/>
    </row>
    <row r="108" spans="1:58" ht="15" thickBot="1" x14ac:dyDescent="0.4">
      <c r="A108" s="292"/>
      <c r="B108" s="309"/>
      <c r="C108" s="309"/>
      <c r="D108" s="309"/>
      <c r="E108" s="309"/>
      <c r="F108" s="309"/>
      <c r="G108" s="309"/>
      <c r="H108" s="309"/>
      <c r="I108" s="309"/>
      <c r="J108" s="309"/>
      <c r="K108" s="309"/>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3"/>
      <c r="AY108" s="293"/>
      <c r="AZ108" s="293"/>
      <c r="BA108" s="293"/>
      <c r="BB108" s="293"/>
      <c r="BC108" s="293"/>
      <c r="BD108" s="293"/>
      <c r="BE108" s="293"/>
      <c r="BF108" s="292"/>
    </row>
    <row r="109" spans="1:58" ht="15" thickBot="1" x14ac:dyDescent="0.4">
      <c r="A109" s="292"/>
      <c r="B109" s="309"/>
      <c r="C109" s="309"/>
      <c r="D109" s="309"/>
      <c r="E109" s="309"/>
      <c r="F109" s="309"/>
      <c r="G109" s="309"/>
      <c r="H109" s="309"/>
      <c r="I109" s="309"/>
      <c r="J109" s="309"/>
      <c r="K109" s="309"/>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293"/>
      <c r="BB109" s="293"/>
      <c r="BC109" s="293"/>
      <c r="BD109" s="293"/>
      <c r="BE109" s="293"/>
      <c r="BF109" s="292"/>
    </row>
    <row r="110" spans="1:58" ht="15" thickBot="1" x14ac:dyDescent="0.4">
      <c r="A110" s="292"/>
      <c r="B110" s="309"/>
      <c r="C110" s="309"/>
      <c r="D110" s="309"/>
      <c r="E110" s="309"/>
      <c r="F110" s="309"/>
      <c r="G110" s="309"/>
      <c r="H110" s="309"/>
      <c r="I110" s="309"/>
      <c r="J110" s="309"/>
      <c r="K110" s="309"/>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c r="AO110" s="293"/>
      <c r="AP110" s="293"/>
      <c r="AQ110" s="293"/>
      <c r="AR110" s="293"/>
      <c r="AS110" s="293"/>
      <c r="AT110" s="293"/>
      <c r="AU110" s="293"/>
      <c r="AV110" s="293"/>
      <c r="AW110" s="293"/>
      <c r="AX110" s="293"/>
      <c r="AY110" s="293"/>
      <c r="AZ110" s="293"/>
      <c r="BA110" s="293"/>
      <c r="BB110" s="293"/>
      <c r="BC110" s="293"/>
      <c r="BD110" s="293"/>
      <c r="BE110" s="293"/>
      <c r="BF110" s="292"/>
    </row>
    <row r="111" spans="1:58" ht="15" thickBot="1" x14ac:dyDescent="0.4">
      <c r="A111" s="292"/>
      <c r="B111" s="309"/>
      <c r="C111" s="309"/>
      <c r="D111" s="309"/>
      <c r="E111" s="309"/>
      <c r="F111" s="309"/>
      <c r="G111" s="309"/>
      <c r="H111" s="309"/>
      <c r="I111" s="309"/>
      <c r="J111" s="309"/>
      <c r="K111" s="309"/>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293"/>
      <c r="AW111" s="293"/>
      <c r="AX111" s="293"/>
      <c r="AY111" s="293"/>
      <c r="AZ111" s="293"/>
      <c r="BA111" s="293"/>
      <c r="BB111" s="293"/>
      <c r="BC111" s="293"/>
      <c r="BD111" s="293"/>
      <c r="BE111" s="293"/>
      <c r="BF111" s="292"/>
    </row>
    <row r="112" spans="1:58" ht="15" thickBot="1" x14ac:dyDescent="0.4">
      <c r="A112" s="292"/>
      <c r="B112" s="309"/>
      <c r="C112" s="309"/>
      <c r="D112" s="309"/>
      <c r="E112" s="309"/>
      <c r="F112" s="309"/>
      <c r="G112" s="309"/>
      <c r="H112" s="309"/>
      <c r="I112" s="309"/>
      <c r="J112" s="309"/>
      <c r="K112" s="309"/>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3"/>
      <c r="AR112" s="293"/>
      <c r="AS112" s="293"/>
      <c r="AT112" s="293"/>
      <c r="AU112" s="293"/>
      <c r="AV112" s="293"/>
      <c r="AW112" s="293"/>
      <c r="AX112" s="293"/>
      <c r="AY112" s="293"/>
      <c r="AZ112" s="293"/>
      <c r="BA112" s="293"/>
      <c r="BB112" s="293"/>
      <c r="BC112" s="293"/>
      <c r="BD112" s="293"/>
      <c r="BE112" s="293"/>
      <c r="BF112" s="292"/>
    </row>
    <row r="113" spans="1:58" ht="15" thickBot="1" x14ac:dyDescent="0.4">
      <c r="A113" s="292"/>
      <c r="B113" s="309"/>
      <c r="C113" s="309"/>
      <c r="D113" s="309"/>
      <c r="E113" s="309"/>
      <c r="F113" s="309"/>
      <c r="G113" s="309"/>
      <c r="H113" s="309"/>
      <c r="I113" s="309"/>
      <c r="J113" s="309"/>
      <c r="K113" s="309"/>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3"/>
      <c r="AP113" s="293"/>
      <c r="AQ113" s="293"/>
      <c r="AR113" s="293"/>
      <c r="AS113" s="293"/>
      <c r="AT113" s="293"/>
      <c r="AU113" s="293"/>
      <c r="AV113" s="293"/>
      <c r="AW113" s="293"/>
      <c r="AX113" s="293"/>
      <c r="AY113" s="293"/>
      <c r="AZ113" s="293"/>
      <c r="BA113" s="293"/>
      <c r="BB113" s="293"/>
      <c r="BC113" s="293"/>
      <c r="BD113" s="293"/>
      <c r="BE113" s="293"/>
      <c r="BF113" s="292"/>
    </row>
    <row r="114" spans="1:58" ht="15" thickBot="1" x14ac:dyDescent="0.4">
      <c r="A114" s="292"/>
      <c r="B114" s="309"/>
      <c r="C114" s="309"/>
      <c r="D114" s="309"/>
      <c r="E114" s="309"/>
      <c r="F114" s="309"/>
      <c r="G114" s="309"/>
      <c r="H114" s="309"/>
      <c r="I114" s="309"/>
      <c r="J114" s="309"/>
      <c r="K114" s="309"/>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93"/>
      <c r="AO114" s="293"/>
      <c r="AP114" s="293"/>
      <c r="AQ114" s="293"/>
      <c r="AR114" s="293"/>
      <c r="AS114" s="293"/>
      <c r="AT114" s="293"/>
      <c r="AU114" s="293"/>
      <c r="AV114" s="293"/>
      <c r="AW114" s="293"/>
      <c r="AX114" s="293"/>
      <c r="AY114" s="293"/>
      <c r="AZ114" s="293"/>
      <c r="BA114" s="293"/>
      <c r="BB114" s="293"/>
      <c r="BC114" s="293"/>
      <c r="BD114" s="293"/>
      <c r="BE114" s="293"/>
      <c r="BF114" s="292"/>
    </row>
    <row r="115" spans="1:58" ht="15" thickBot="1" x14ac:dyDescent="0.4">
      <c r="A115" s="292"/>
      <c r="B115" s="309"/>
      <c r="C115" s="309"/>
      <c r="D115" s="309"/>
      <c r="E115" s="309"/>
      <c r="F115" s="309"/>
      <c r="G115" s="309"/>
      <c r="H115" s="309"/>
      <c r="I115" s="309"/>
      <c r="J115" s="309"/>
      <c r="K115" s="309"/>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3"/>
      <c r="AQ115" s="293"/>
      <c r="AR115" s="293"/>
      <c r="AS115" s="293"/>
      <c r="AT115" s="293"/>
      <c r="AU115" s="293"/>
      <c r="AV115" s="293"/>
      <c r="AW115" s="293"/>
      <c r="AX115" s="293"/>
      <c r="AY115" s="293"/>
      <c r="AZ115" s="293"/>
      <c r="BA115" s="293"/>
      <c r="BB115" s="293"/>
      <c r="BC115" s="293"/>
      <c r="BD115" s="293"/>
      <c r="BE115" s="293"/>
      <c r="BF115" s="292"/>
    </row>
    <row r="116" spans="1:58" ht="15" thickBot="1" x14ac:dyDescent="0.4">
      <c r="A116" s="292"/>
      <c r="B116" s="309"/>
      <c r="C116" s="309"/>
      <c r="D116" s="309"/>
      <c r="E116" s="309"/>
      <c r="F116" s="309"/>
      <c r="G116" s="309"/>
      <c r="H116" s="309"/>
      <c r="I116" s="309"/>
      <c r="J116" s="309"/>
      <c r="K116" s="309"/>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c r="AL116" s="293"/>
      <c r="AM116" s="293"/>
      <c r="AN116" s="293"/>
      <c r="AO116" s="293"/>
      <c r="AP116" s="293"/>
      <c r="AQ116" s="293"/>
      <c r="AR116" s="293"/>
      <c r="AS116" s="293"/>
      <c r="AT116" s="293"/>
      <c r="AU116" s="293"/>
      <c r="AV116" s="293"/>
      <c r="AW116" s="293"/>
      <c r="AX116" s="293"/>
      <c r="AY116" s="293"/>
      <c r="AZ116" s="293"/>
      <c r="BA116" s="293"/>
      <c r="BB116" s="293"/>
      <c r="BC116" s="293"/>
      <c r="BD116" s="293"/>
      <c r="BE116" s="293"/>
      <c r="BF116" s="292"/>
    </row>
    <row r="117" spans="1:58" ht="15" thickBot="1" x14ac:dyDescent="0.4">
      <c r="A117" s="292"/>
      <c r="B117" s="309"/>
      <c r="C117" s="309"/>
      <c r="D117" s="309"/>
      <c r="E117" s="309"/>
      <c r="F117" s="309"/>
      <c r="G117" s="309"/>
      <c r="H117" s="309"/>
      <c r="I117" s="309"/>
      <c r="J117" s="309"/>
      <c r="K117" s="309"/>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3"/>
      <c r="BA117" s="293"/>
      <c r="BB117" s="293"/>
      <c r="BC117" s="293"/>
      <c r="BD117" s="293"/>
      <c r="BE117" s="293"/>
      <c r="BF117" s="292"/>
    </row>
    <row r="118" spans="1:58" ht="15" thickBot="1" x14ac:dyDescent="0.4">
      <c r="A118" s="292"/>
      <c r="B118" s="309"/>
      <c r="C118" s="309"/>
      <c r="D118" s="309"/>
      <c r="E118" s="309"/>
      <c r="F118" s="309"/>
      <c r="G118" s="309"/>
      <c r="H118" s="309"/>
      <c r="I118" s="309"/>
      <c r="J118" s="309"/>
      <c r="K118" s="309"/>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3"/>
      <c r="AP118" s="293"/>
      <c r="AQ118" s="293"/>
      <c r="AR118" s="293"/>
      <c r="AS118" s="293"/>
      <c r="AT118" s="293"/>
      <c r="AU118" s="293"/>
      <c r="AV118" s="293"/>
      <c r="AW118" s="293"/>
      <c r="AX118" s="293"/>
      <c r="AY118" s="293"/>
      <c r="AZ118" s="293"/>
      <c r="BA118" s="293"/>
      <c r="BB118" s="293"/>
      <c r="BC118" s="293"/>
      <c r="BD118" s="293"/>
      <c r="BE118" s="293"/>
      <c r="BF118" s="292"/>
    </row>
    <row r="119" spans="1:58" ht="15" thickBot="1" x14ac:dyDescent="0.4">
      <c r="A119" s="292"/>
      <c r="B119" s="309"/>
      <c r="C119" s="309"/>
      <c r="D119" s="309"/>
      <c r="E119" s="309"/>
      <c r="F119" s="309"/>
      <c r="G119" s="309"/>
      <c r="H119" s="309"/>
      <c r="I119" s="309"/>
      <c r="J119" s="309"/>
      <c r="K119" s="309"/>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3"/>
      <c r="AL119" s="293"/>
      <c r="AM119" s="293"/>
      <c r="AN119" s="293"/>
      <c r="AO119" s="293"/>
      <c r="AP119" s="293"/>
      <c r="AQ119" s="293"/>
      <c r="AR119" s="293"/>
      <c r="AS119" s="293"/>
      <c r="AT119" s="293"/>
      <c r="AU119" s="293"/>
      <c r="AV119" s="293"/>
      <c r="AW119" s="293"/>
      <c r="AX119" s="293"/>
      <c r="AY119" s="293"/>
      <c r="AZ119" s="293"/>
      <c r="BA119" s="293"/>
      <c r="BB119" s="293"/>
      <c r="BC119" s="293"/>
      <c r="BD119" s="293"/>
      <c r="BE119" s="293"/>
      <c r="BF119" s="292"/>
    </row>
    <row r="120" spans="1:58" ht="15" thickBot="1" x14ac:dyDescent="0.4">
      <c r="A120" s="292"/>
      <c r="B120" s="309"/>
      <c r="C120" s="309"/>
      <c r="D120" s="309"/>
      <c r="E120" s="309"/>
      <c r="F120" s="309"/>
      <c r="G120" s="309"/>
      <c r="H120" s="309"/>
      <c r="I120" s="309"/>
      <c r="J120" s="309"/>
      <c r="K120" s="309"/>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3"/>
      <c r="AY120" s="293"/>
      <c r="AZ120" s="293"/>
      <c r="BA120" s="293"/>
      <c r="BB120" s="293"/>
      <c r="BC120" s="293"/>
      <c r="BD120" s="293"/>
      <c r="BE120" s="293"/>
      <c r="BF120" s="292"/>
    </row>
    <row r="121" spans="1:58" ht="15" thickBot="1" x14ac:dyDescent="0.4">
      <c r="A121" s="292"/>
      <c r="B121" s="309"/>
      <c r="C121" s="309"/>
      <c r="D121" s="309"/>
      <c r="E121" s="309"/>
      <c r="F121" s="309"/>
      <c r="G121" s="309"/>
      <c r="H121" s="309"/>
      <c r="I121" s="309"/>
      <c r="J121" s="309"/>
      <c r="K121" s="309"/>
      <c r="L121" s="293"/>
      <c r="M121" s="293"/>
      <c r="N121" s="293"/>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3"/>
      <c r="AY121" s="293"/>
      <c r="AZ121" s="293"/>
      <c r="BA121" s="293"/>
      <c r="BB121" s="293"/>
      <c r="BC121" s="293"/>
      <c r="BD121" s="293"/>
      <c r="BE121" s="293"/>
      <c r="BF121" s="292"/>
    </row>
    <row r="122" spans="1:58" ht="15" thickBot="1" x14ac:dyDescent="0.4">
      <c r="A122" s="292"/>
      <c r="B122" s="309"/>
      <c r="C122" s="309"/>
      <c r="D122" s="309"/>
      <c r="E122" s="309"/>
      <c r="F122" s="309"/>
      <c r="G122" s="309"/>
      <c r="H122" s="309"/>
      <c r="I122" s="309"/>
      <c r="J122" s="309"/>
      <c r="K122" s="309"/>
      <c r="L122" s="293"/>
      <c r="M122" s="293"/>
      <c r="N122" s="293"/>
      <c r="O122" s="294"/>
      <c r="P122" s="294"/>
      <c r="Q122" s="294"/>
      <c r="R122" s="294"/>
      <c r="S122" s="294"/>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3"/>
      <c r="AP122" s="293"/>
      <c r="AQ122" s="293"/>
      <c r="AR122" s="293"/>
      <c r="AS122" s="293"/>
      <c r="AT122" s="293"/>
      <c r="AU122" s="293"/>
      <c r="AV122" s="293"/>
      <c r="AW122" s="293"/>
      <c r="AX122" s="293"/>
      <c r="AY122" s="293"/>
      <c r="AZ122" s="293"/>
      <c r="BA122" s="293"/>
      <c r="BB122" s="293"/>
      <c r="BC122" s="293"/>
      <c r="BD122" s="293"/>
      <c r="BE122" s="293"/>
      <c r="BF122" s="292"/>
    </row>
    <row r="123" spans="1:58" ht="15" thickBot="1" x14ac:dyDescent="0.4">
      <c r="A123" s="292"/>
      <c r="B123" s="309"/>
      <c r="C123" s="309"/>
      <c r="D123" s="309"/>
      <c r="E123" s="309"/>
      <c r="F123" s="309"/>
      <c r="G123" s="309"/>
      <c r="H123" s="309"/>
      <c r="I123" s="309"/>
      <c r="J123" s="309"/>
      <c r="K123" s="309"/>
      <c r="L123" s="293"/>
      <c r="M123" s="293"/>
      <c r="N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3"/>
      <c r="AY123" s="293"/>
      <c r="AZ123" s="293"/>
      <c r="BA123" s="293"/>
      <c r="BB123" s="293"/>
      <c r="BC123" s="293"/>
      <c r="BD123" s="293"/>
      <c r="BE123" s="293"/>
      <c r="BF123" s="292"/>
    </row>
    <row r="124" spans="1:58" x14ac:dyDescent="0.35">
      <c r="A124" s="598"/>
      <c r="B124" s="599"/>
      <c r="C124" s="599"/>
      <c r="D124" s="599"/>
      <c r="E124" s="599"/>
      <c r="F124" s="599"/>
      <c r="G124" s="599"/>
      <c r="H124" s="599"/>
      <c r="I124" s="599"/>
      <c r="J124" s="599"/>
      <c r="K124" s="599"/>
      <c r="L124" s="294"/>
      <c r="M124" s="294"/>
      <c r="N124" s="294"/>
      <c r="T124" s="294"/>
      <c r="U124" s="294"/>
      <c r="V124" s="294"/>
      <c r="W124" s="294"/>
      <c r="X124" s="294"/>
      <c r="Y124" s="294"/>
      <c r="Z124" s="294"/>
      <c r="AA124" s="294"/>
      <c r="AB124" s="294"/>
      <c r="AC124" s="294"/>
      <c r="AD124" s="294"/>
      <c r="AE124" s="294"/>
      <c r="AF124" s="294"/>
      <c r="AG124" s="294"/>
      <c r="AH124" s="294"/>
      <c r="AI124" s="294"/>
      <c r="AJ124" s="294"/>
      <c r="AK124" s="294"/>
      <c r="AL124" s="294"/>
      <c r="AM124" s="294"/>
      <c r="AN124" s="294"/>
      <c r="AO124" s="294"/>
      <c r="AP124" s="294"/>
      <c r="AQ124" s="294"/>
      <c r="AR124" s="294"/>
      <c r="AS124" s="294"/>
      <c r="AT124" s="294"/>
      <c r="AU124" s="294"/>
      <c r="AV124" s="294"/>
      <c r="AW124" s="294"/>
      <c r="AX124" s="294"/>
      <c r="AY124" s="294"/>
      <c r="AZ124" s="294"/>
      <c r="BA124" s="294"/>
      <c r="BB124" s="294"/>
      <c r="BC124" s="294"/>
      <c r="BD124" s="294"/>
      <c r="BE124" s="294"/>
      <c r="BF124" s="598"/>
    </row>
  </sheetData>
  <mergeCells count="53">
    <mergeCell ref="W3:W9"/>
    <mergeCell ref="W10:W11"/>
    <mergeCell ref="W12:W18"/>
    <mergeCell ref="W19:W22"/>
    <mergeCell ref="W23:W29"/>
    <mergeCell ref="L12:L18"/>
    <mergeCell ref="M12:M18"/>
    <mergeCell ref="L19:L22"/>
    <mergeCell ref="L3:L9"/>
    <mergeCell ref="M3:M9"/>
    <mergeCell ref="L10:L11"/>
    <mergeCell ref="U10:U11"/>
    <mergeCell ref="U12:U18"/>
    <mergeCell ref="U19:U22"/>
    <mergeCell ref="U23:U29"/>
    <mergeCell ref="M10:M11"/>
    <mergeCell ref="G3:G9"/>
    <mergeCell ref="G10:G11"/>
    <mergeCell ref="G12:G18"/>
    <mergeCell ref="G19:G22"/>
    <mergeCell ref="G23:G29"/>
    <mergeCell ref="T31:V31"/>
    <mergeCell ref="H3:H9"/>
    <mergeCell ref="H10:H11"/>
    <mergeCell ref="H12:H18"/>
    <mergeCell ref="H19:H22"/>
    <mergeCell ref="H23:H29"/>
    <mergeCell ref="I3:I29"/>
    <mergeCell ref="K3:K9"/>
    <mergeCell ref="K10:K11"/>
    <mergeCell ref="K12:K18"/>
    <mergeCell ref="K19:K22"/>
    <mergeCell ref="K23:K29"/>
    <mergeCell ref="M19:M22"/>
    <mergeCell ref="L23:L29"/>
    <mergeCell ref="M23:M29"/>
    <mergeCell ref="U3:U9"/>
    <mergeCell ref="J3:J29"/>
    <mergeCell ref="B23:B29"/>
    <mergeCell ref="C23:C29"/>
    <mergeCell ref="F23:F29"/>
    <mergeCell ref="B3:B9"/>
    <mergeCell ref="C3:C9"/>
    <mergeCell ref="F3:F9"/>
    <mergeCell ref="B10:B11"/>
    <mergeCell ref="C10:C11"/>
    <mergeCell ref="F10:F11"/>
    <mergeCell ref="C12:C18"/>
    <mergeCell ref="B12:B18"/>
    <mergeCell ref="F12:F18"/>
    <mergeCell ref="B19:B22"/>
    <mergeCell ref="C19:C22"/>
    <mergeCell ref="F19:F22"/>
  </mergeCells>
  <pageMargins left="0.7" right="0.7" top="0.75" bottom="0.75" header="0.3" footer="0.3"/>
  <pageSetup paperSize="9" orientation="portrait" r:id="rId1"/>
  <ignoredErrors>
    <ignoredError sqref="V30" formula="1"/>
    <ignoredError sqref="U1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BA122"/>
  <sheetViews>
    <sheetView zoomScaleNormal="100" workbookViewId="0">
      <selection activeCell="E5" sqref="E5"/>
    </sheetView>
  </sheetViews>
  <sheetFormatPr defaultColWidth="9.1796875" defaultRowHeight="10.5" x14ac:dyDescent="0.25"/>
  <cols>
    <col min="1" max="1" width="1.81640625" style="600" customWidth="1"/>
    <col min="2" max="2" width="10.54296875" style="600" customWidth="1"/>
    <col min="3" max="3" width="16.7265625" style="600" customWidth="1"/>
    <col min="4" max="4" width="10.453125" style="600" bestFit="1" customWidth="1"/>
    <col min="5" max="5" width="10.1796875" style="600" bestFit="1" customWidth="1"/>
    <col min="6" max="6" width="19.81640625" style="600" customWidth="1"/>
    <col min="7" max="8" width="16.26953125" style="600" customWidth="1"/>
    <col min="9" max="9" width="20.26953125" style="600" bestFit="1" customWidth="1"/>
    <col min="10" max="10" width="18.7265625" style="600" customWidth="1"/>
    <col min="11" max="11" width="10.26953125" style="600" bestFit="1" customWidth="1"/>
    <col min="12" max="12" width="13.54296875" style="600" bestFit="1" customWidth="1"/>
    <col min="13" max="15" width="11.1796875" style="600" customWidth="1"/>
    <col min="16" max="16" width="16.1796875" style="600" customWidth="1"/>
    <col min="17" max="17" width="11.7265625" style="600" customWidth="1"/>
    <col min="18" max="18" width="12.453125" style="600" customWidth="1"/>
    <col min="19" max="19" width="10.81640625" style="600" customWidth="1"/>
    <col min="20" max="20" width="11.7265625" style="600" customWidth="1"/>
    <col min="21" max="21" width="11.453125" style="600" customWidth="1"/>
    <col min="22" max="22" width="12.7265625" style="600" customWidth="1"/>
    <col min="23" max="16384" width="9.1796875" style="600"/>
  </cols>
  <sheetData>
    <row r="1" spans="1:53" s="1073" customFormat="1" ht="25.5" customHeight="1" thickBot="1" x14ac:dyDescent="0.4">
      <c r="A1" s="1069"/>
      <c r="B1" s="395" t="s">
        <v>404</v>
      </c>
      <c r="C1" s="1070"/>
      <c r="D1" s="1070"/>
      <c r="E1" s="1210"/>
      <c r="F1" s="1211"/>
      <c r="G1" s="1070"/>
      <c r="H1" s="1070"/>
      <c r="I1" s="1070"/>
      <c r="J1" s="1074"/>
      <c r="K1" s="1070"/>
      <c r="L1" s="1070"/>
      <c r="M1" s="1070"/>
      <c r="N1" s="1070"/>
      <c r="O1" s="1070"/>
      <c r="P1" s="1070"/>
      <c r="Q1" s="1070"/>
      <c r="R1" s="1070"/>
      <c r="S1" s="1070"/>
      <c r="T1" s="1070"/>
      <c r="U1" s="1070"/>
      <c r="V1" s="1070"/>
      <c r="W1" s="1071"/>
      <c r="X1" s="1072"/>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72"/>
      <c r="AY1" s="1072"/>
      <c r="AZ1" s="1072"/>
      <c r="BA1" s="1069"/>
    </row>
    <row r="2" spans="1:53" ht="26.15" customHeight="1" x14ac:dyDescent="0.25">
      <c r="A2" s="67"/>
      <c r="B2" s="1295" t="s">
        <v>508</v>
      </c>
      <c r="C2" s="1395" t="s">
        <v>0</v>
      </c>
      <c r="D2" s="1298" t="s">
        <v>230</v>
      </c>
      <c r="E2" s="1221" t="s">
        <v>353</v>
      </c>
      <c r="F2" s="1224" t="s">
        <v>554</v>
      </c>
      <c r="G2" s="1195" t="s">
        <v>135</v>
      </c>
      <c r="H2" s="1204" t="s">
        <v>735</v>
      </c>
      <c r="I2" s="1224" t="s">
        <v>555</v>
      </c>
      <c r="J2" s="1180" t="s">
        <v>55</v>
      </c>
      <c r="K2" s="1180" t="s">
        <v>42</v>
      </c>
      <c r="L2" s="1180" t="s">
        <v>56</v>
      </c>
      <c r="M2" s="1186" t="s">
        <v>447</v>
      </c>
      <c r="N2" s="1186" t="s">
        <v>448</v>
      </c>
      <c r="O2" s="1186" t="s">
        <v>449</v>
      </c>
      <c r="P2" s="1392" t="s">
        <v>474</v>
      </c>
      <c r="Q2" s="1192" t="s">
        <v>235</v>
      </c>
      <c r="R2" s="1180" t="s">
        <v>236</v>
      </c>
      <c r="S2" s="1180" t="s">
        <v>237</v>
      </c>
      <c r="T2" s="1180" t="s">
        <v>44</v>
      </c>
      <c r="U2" s="1177" t="s">
        <v>45</v>
      </c>
      <c r="V2" s="69"/>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67"/>
    </row>
    <row r="3" spans="1:53" ht="15" customHeight="1" x14ac:dyDescent="0.25">
      <c r="A3" s="67"/>
      <c r="B3" s="1296"/>
      <c r="C3" s="1396"/>
      <c r="D3" s="1299"/>
      <c r="E3" s="1222"/>
      <c r="F3" s="1225"/>
      <c r="G3" s="1196"/>
      <c r="H3" s="1205"/>
      <c r="I3" s="1225"/>
      <c r="J3" s="1181"/>
      <c r="K3" s="1181"/>
      <c r="L3" s="1181"/>
      <c r="M3" s="1187"/>
      <c r="N3" s="1187"/>
      <c r="O3" s="1187"/>
      <c r="P3" s="1393"/>
      <c r="Q3" s="1193"/>
      <c r="R3" s="1181"/>
      <c r="S3" s="1181"/>
      <c r="T3" s="1181"/>
      <c r="U3" s="1178"/>
      <c r="V3" s="69"/>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67"/>
    </row>
    <row r="4" spans="1:53" ht="25" customHeight="1" thickBot="1" x14ac:dyDescent="0.3">
      <c r="A4" s="67"/>
      <c r="B4" s="1297"/>
      <c r="C4" s="1397"/>
      <c r="D4" s="1300"/>
      <c r="E4" s="1223"/>
      <c r="F4" s="1226"/>
      <c r="G4" s="1197"/>
      <c r="H4" s="1206"/>
      <c r="I4" s="1226"/>
      <c r="J4" s="1182"/>
      <c r="K4" s="1182"/>
      <c r="L4" s="1182"/>
      <c r="M4" s="1188"/>
      <c r="N4" s="1188"/>
      <c r="O4" s="1188"/>
      <c r="P4" s="1394"/>
      <c r="Q4" s="1194"/>
      <c r="R4" s="1182"/>
      <c r="S4" s="1182"/>
      <c r="T4" s="1182"/>
      <c r="U4" s="1179"/>
      <c r="V4" s="69"/>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67"/>
    </row>
    <row r="5" spans="1:53" x14ac:dyDescent="0.25">
      <c r="A5" s="67"/>
      <c r="B5" s="1012" t="s">
        <v>559</v>
      </c>
      <c r="C5" s="1009" t="s">
        <v>551</v>
      </c>
      <c r="D5" s="831" t="s">
        <v>232</v>
      </c>
      <c r="E5" s="581"/>
      <c r="F5" s="770">
        <v>20</v>
      </c>
      <c r="G5" s="1183"/>
      <c r="H5" s="1207" t="s">
        <v>432</v>
      </c>
      <c r="I5" s="773">
        <f>ROUND(F5*(1-$G$5),3)</f>
        <v>20</v>
      </c>
      <c r="J5" s="507">
        <f>I5*E5</f>
        <v>0</v>
      </c>
      <c r="K5" s="507">
        <f>J5*12</f>
        <v>0</v>
      </c>
      <c r="L5" s="508">
        <f>K5*4</f>
        <v>0</v>
      </c>
      <c r="M5" s="513"/>
      <c r="N5" s="514"/>
      <c r="O5" s="514"/>
      <c r="P5" s="515"/>
      <c r="Q5" s="522">
        <f>E5</f>
        <v>0</v>
      </c>
      <c r="R5" s="523">
        <f>Q5*12</f>
        <v>0</v>
      </c>
      <c r="S5" s="523">
        <f>R5*4</f>
        <v>0</v>
      </c>
      <c r="T5" s="524">
        <f>P5*R5</f>
        <v>0</v>
      </c>
      <c r="U5" s="525">
        <f>T5*4</f>
        <v>0</v>
      </c>
      <c r="V5" s="69"/>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67"/>
    </row>
    <row r="6" spans="1:53" x14ac:dyDescent="0.25">
      <c r="A6" s="67"/>
      <c r="B6" s="1013" t="s">
        <v>560</v>
      </c>
      <c r="C6" s="1010" t="s">
        <v>552</v>
      </c>
      <c r="D6" s="832" t="s">
        <v>232</v>
      </c>
      <c r="E6" s="582"/>
      <c r="F6" s="771">
        <v>21</v>
      </c>
      <c r="G6" s="1184"/>
      <c r="H6" s="1208"/>
      <c r="I6" s="774">
        <f t="shared" ref="I6:I7" si="0">ROUND(F6*(1-$G$5),3)</f>
        <v>21</v>
      </c>
      <c r="J6" s="509">
        <f>I6*E6</f>
        <v>0</v>
      </c>
      <c r="K6" s="509">
        <f t="shared" ref="K6:K7" si="1">J6*12</f>
        <v>0</v>
      </c>
      <c r="L6" s="510">
        <f t="shared" ref="L6:L7" si="2">K6*4</f>
        <v>0</v>
      </c>
      <c r="M6" s="516"/>
      <c r="N6" s="517"/>
      <c r="O6" s="517"/>
      <c r="P6" s="518"/>
      <c r="Q6" s="526">
        <f>E6</f>
        <v>0</v>
      </c>
      <c r="R6" s="527">
        <f t="shared" ref="R6:R7" si="3">Q6*12</f>
        <v>0</v>
      </c>
      <c r="S6" s="527">
        <f t="shared" ref="S6:S7" si="4">R6*4</f>
        <v>0</v>
      </c>
      <c r="T6" s="528">
        <f t="shared" ref="T6:T7" si="5">P6*R6</f>
        <v>0</v>
      </c>
      <c r="U6" s="529">
        <f t="shared" ref="U6:U7" si="6">T6*4</f>
        <v>0</v>
      </c>
      <c r="V6" s="69"/>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67"/>
    </row>
    <row r="7" spans="1:53" ht="11" thickBot="1" x14ac:dyDescent="0.3">
      <c r="A7" s="67"/>
      <c r="B7" s="1014" t="s">
        <v>561</v>
      </c>
      <c r="C7" s="1011" t="s">
        <v>553</v>
      </c>
      <c r="D7" s="833" t="s">
        <v>232</v>
      </c>
      <c r="E7" s="583"/>
      <c r="F7" s="772">
        <v>23.2</v>
      </c>
      <c r="G7" s="1185"/>
      <c r="H7" s="1209"/>
      <c r="I7" s="775">
        <f t="shared" si="0"/>
        <v>23.2</v>
      </c>
      <c r="J7" s="511">
        <f>I7*E7</f>
        <v>0</v>
      </c>
      <c r="K7" s="511">
        <f t="shared" si="1"/>
        <v>0</v>
      </c>
      <c r="L7" s="512">
        <f t="shared" si="2"/>
        <v>0</v>
      </c>
      <c r="M7" s="519"/>
      <c r="N7" s="520"/>
      <c r="O7" s="520"/>
      <c r="P7" s="521"/>
      <c r="Q7" s="530">
        <f>E7</f>
        <v>0</v>
      </c>
      <c r="R7" s="531">
        <f t="shared" si="3"/>
        <v>0</v>
      </c>
      <c r="S7" s="531">
        <f t="shared" si="4"/>
        <v>0</v>
      </c>
      <c r="T7" s="532">
        <f t="shared" si="5"/>
        <v>0</v>
      </c>
      <c r="U7" s="533">
        <f t="shared" si="6"/>
        <v>0</v>
      </c>
      <c r="V7" s="69"/>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67"/>
    </row>
    <row r="8" spans="1:53" ht="30" customHeight="1" thickBot="1" x14ac:dyDescent="0.3">
      <c r="A8" s="67"/>
      <c r="B8" s="282"/>
      <c r="C8" s="282"/>
      <c r="D8" s="282"/>
      <c r="E8" s="282"/>
      <c r="F8" s="777"/>
      <c r="G8" s="282"/>
      <c r="H8" s="282"/>
      <c r="I8" s="393"/>
      <c r="J8" s="975">
        <f>SUM(J5:J7)</f>
        <v>0</v>
      </c>
      <c r="K8" s="976">
        <f>SUM(K5:K7)</f>
        <v>0</v>
      </c>
      <c r="L8" s="977">
        <f>SUM(L5:L7)</f>
        <v>0</v>
      </c>
      <c r="M8" s="974"/>
      <c r="N8" s="285"/>
      <c r="O8" s="285"/>
      <c r="P8" s="535"/>
      <c r="Q8" s="286">
        <f>SUM(Q5:Q7)</f>
        <v>0</v>
      </c>
      <c r="R8" s="287">
        <f>SUM(R5:R7)</f>
        <v>0</v>
      </c>
      <c r="S8" s="287">
        <f>SUM(S5:S7)</f>
        <v>0</v>
      </c>
      <c r="T8" s="289">
        <f>SUM(T5:T7)</f>
        <v>0</v>
      </c>
      <c r="U8" s="290">
        <f>SUM(U5:U7)</f>
        <v>0</v>
      </c>
      <c r="V8" s="69"/>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67"/>
    </row>
    <row r="9" spans="1:53" ht="25.5" customHeight="1" thickBot="1" x14ac:dyDescent="0.3">
      <c r="A9" s="67"/>
      <c r="B9" s="282"/>
      <c r="C9" s="282"/>
      <c r="D9" s="282"/>
      <c r="E9" s="282"/>
      <c r="F9" s="282"/>
      <c r="G9" s="282"/>
      <c r="H9" s="282"/>
      <c r="I9" s="69"/>
      <c r="J9" s="201"/>
      <c r="K9" s="201"/>
      <c r="L9" s="201"/>
      <c r="M9" s="70"/>
      <c r="N9" s="70"/>
      <c r="O9" s="70"/>
      <c r="P9" s="70"/>
      <c r="Q9" s="1171" t="s">
        <v>275</v>
      </c>
      <c r="R9" s="1172"/>
      <c r="S9" s="1172"/>
      <c r="T9" s="1173"/>
      <c r="U9" s="534">
        <f>IFERROR(U8/L8,0)</f>
        <v>0</v>
      </c>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67"/>
    </row>
    <row r="10" spans="1:53" ht="11" thickBot="1" x14ac:dyDescent="0.3">
      <c r="A10" s="67"/>
      <c r="B10" s="282"/>
      <c r="C10" s="282"/>
      <c r="D10" s="282"/>
      <c r="E10" s="282"/>
      <c r="F10" s="282"/>
      <c r="G10" s="282"/>
      <c r="H10" s="282"/>
      <c r="I10" s="282"/>
      <c r="J10" s="69"/>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67"/>
    </row>
    <row r="11" spans="1:53" ht="11" thickBot="1" x14ac:dyDescent="0.3">
      <c r="A11" s="67"/>
      <c r="B11" s="282"/>
      <c r="C11" s="282"/>
      <c r="D11" s="282"/>
      <c r="E11" s="282"/>
      <c r="F11" s="282"/>
      <c r="G11" s="282"/>
      <c r="H11" s="282"/>
      <c r="I11" s="282"/>
      <c r="J11" s="69"/>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67"/>
    </row>
    <row r="12" spans="1:53" ht="11" thickBot="1" x14ac:dyDescent="0.3">
      <c r="A12" s="67"/>
      <c r="B12" s="282"/>
      <c r="C12" s="282"/>
      <c r="D12" s="282"/>
      <c r="E12" s="282"/>
      <c r="F12" s="282"/>
      <c r="G12" s="282"/>
      <c r="H12" s="282"/>
      <c r="I12" s="282"/>
      <c r="J12" s="69"/>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67"/>
    </row>
    <row r="13" spans="1:53" ht="11" thickBot="1" x14ac:dyDescent="0.3">
      <c r="A13" s="67"/>
      <c r="B13" s="282"/>
      <c r="C13" s="282"/>
      <c r="D13" s="282"/>
      <c r="E13" s="282"/>
      <c r="F13" s="282"/>
      <c r="G13" s="282"/>
      <c r="H13" s="282"/>
      <c r="I13" s="282"/>
      <c r="J13" s="69"/>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67"/>
    </row>
    <row r="14" spans="1:53" ht="11" thickBot="1" x14ac:dyDescent="0.3">
      <c r="A14" s="67"/>
      <c r="B14" s="282"/>
      <c r="C14" s="282"/>
      <c r="D14" s="282"/>
      <c r="E14" s="282"/>
      <c r="F14" s="282"/>
      <c r="G14" s="282"/>
      <c r="H14" s="282"/>
      <c r="I14" s="282"/>
      <c r="J14" s="69"/>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67"/>
    </row>
    <row r="15" spans="1:53" ht="11" thickBot="1" x14ac:dyDescent="0.3">
      <c r="A15" s="67"/>
      <c r="B15" s="282"/>
      <c r="C15" s="282"/>
      <c r="D15" s="282"/>
      <c r="E15" s="282"/>
      <c r="F15" s="282"/>
      <c r="G15" s="282"/>
      <c r="H15" s="282"/>
      <c r="I15" s="282"/>
      <c r="J15" s="69"/>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67"/>
    </row>
    <row r="16" spans="1:53" ht="11" thickBot="1" x14ac:dyDescent="0.3">
      <c r="A16" s="67"/>
      <c r="B16" s="282"/>
      <c r="C16" s="282"/>
      <c r="D16" s="282"/>
      <c r="E16" s="282"/>
      <c r="F16" s="282"/>
      <c r="G16" s="282"/>
      <c r="H16" s="282"/>
      <c r="I16" s="282"/>
      <c r="J16" s="69"/>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67"/>
    </row>
    <row r="17" spans="1:53" ht="11" thickBot="1" x14ac:dyDescent="0.3">
      <c r="A17" s="67"/>
      <c r="B17" s="282"/>
      <c r="C17" s="282"/>
      <c r="D17" s="282"/>
      <c r="E17" s="282"/>
      <c r="F17" s="282"/>
      <c r="G17" s="282"/>
      <c r="H17" s="282"/>
      <c r="I17" s="282"/>
      <c r="J17" s="69"/>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67"/>
    </row>
    <row r="18" spans="1:53" ht="11" thickBot="1" x14ac:dyDescent="0.3">
      <c r="A18" s="67"/>
      <c r="B18" s="282"/>
      <c r="C18" s="282"/>
      <c r="D18" s="282"/>
      <c r="E18" s="282"/>
      <c r="F18" s="282"/>
      <c r="G18" s="282"/>
      <c r="H18" s="282"/>
      <c r="I18" s="282"/>
      <c r="J18" s="69"/>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67"/>
    </row>
    <row r="19" spans="1:53" ht="11" thickBot="1" x14ac:dyDescent="0.3">
      <c r="A19" s="67"/>
      <c r="B19" s="282"/>
      <c r="C19" s="282"/>
      <c r="D19" s="282"/>
      <c r="E19" s="282"/>
      <c r="F19" s="282"/>
      <c r="G19" s="282"/>
      <c r="H19" s="282"/>
      <c r="I19" s="282"/>
      <c r="J19" s="69"/>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67"/>
    </row>
    <row r="20" spans="1:53" ht="11" thickBot="1" x14ac:dyDescent="0.3">
      <c r="A20" s="67"/>
      <c r="B20" s="282"/>
      <c r="C20" s="282"/>
      <c r="D20" s="282"/>
      <c r="E20" s="282"/>
      <c r="F20" s="282"/>
      <c r="G20" s="282"/>
      <c r="H20" s="282"/>
      <c r="I20" s="282"/>
      <c r="J20" s="69"/>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67"/>
    </row>
    <row r="21" spans="1:53" ht="11" thickBot="1" x14ac:dyDescent="0.3">
      <c r="A21" s="67"/>
      <c r="B21" s="282"/>
      <c r="C21" s="282"/>
      <c r="D21" s="282"/>
      <c r="E21" s="282"/>
      <c r="F21" s="282"/>
      <c r="G21" s="282"/>
      <c r="H21" s="282"/>
      <c r="I21" s="282"/>
      <c r="J21" s="69"/>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67"/>
    </row>
    <row r="22" spans="1:53" ht="11" thickBot="1" x14ac:dyDescent="0.3">
      <c r="A22" s="67"/>
      <c r="B22" s="282"/>
      <c r="C22" s="282"/>
      <c r="D22" s="282"/>
      <c r="E22" s="282"/>
      <c r="F22" s="282"/>
      <c r="G22" s="282"/>
      <c r="H22" s="282"/>
      <c r="I22" s="282"/>
      <c r="J22" s="69"/>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67"/>
    </row>
    <row r="23" spans="1:53" ht="11" thickBot="1" x14ac:dyDescent="0.3">
      <c r="A23" s="67"/>
      <c r="B23" s="282"/>
      <c r="C23" s="282"/>
      <c r="D23" s="282"/>
      <c r="E23" s="282"/>
      <c r="F23" s="282"/>
      <c r="G23" s="282"/>
      <c r="H23" s="282"/>
      <c r="I23" s="282"/>
      <c r="J23" s="69"/>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67"/>
    </row>
    <row r="24" spans="1:53" ht="11" thickBot="1" x14ac:dyDescent="0.3">
      <c r="A24" s="67"/>
      <c r="B24" s="282"/>
      <c r="C24" s="282"/>
      <c r="D24" s="282"/>
      <c r="E24" s="282"/>
      <c r="F24" s="282"/>
      <c r="G24" s="282"/>
      <c r="H24" s="282"/>
      <c r="I24" s="282"/>
      <c r="J24" s="69"/>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67"/>
    </row>
    <row r="25" spans="1:53" ht="11" thickBot="1" x14ac:dyDescent="0.3">
      <c r="A25" s="67"/>
      <c r="B25" s="282"/>
      <c r="C25" s="282"/>
      <c r="D25" s="282"/>
      <c r="E25" s="282"/>
      <c r="F25" s="282"/>
      <c r="G25" s="282"/>
      <c r="H25" s="282"/>
      <c r="I25" s="282"/>
      <c r="J25" s="69"/>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67"/>
    </row>
    <row r="26" spans="1:53" ht="11" thickBot="1" x14ac:dyDescent="0.3">
      <c r="A26" s="67"/>
      <c r="B26" s="282"/>
      <c r="C26" s="282"/>
      <c r="D26" s="282"/>
      <c r="E26" s="282"/>
      <c r="F26" s="282"/>
      <c r="G26" s="282"/>
      <c r="H26" s="282"/>
      <c r="I26" s="282"/>
      <c r="J26" s="69"/>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67"/>
    </row>
    <row r="27" spans="1:53" ht="11" thickBot="1" x14ac:dyDescent="0.3">
      <c r="A27" s="67"/>
      <c r="B27" s="282"/>
      <c r="C27" s="282"/>
      <c r="D27" s="282"/>
      <c r="E27" s="282"/>
      <c r="F27" s="282"/>
      <c r="G27" s="282"/>
      <c r="H27" s="282"/>
      <c r="I27" s="282"/>
      <c r="J27" s="69"/>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67"/>
    </row>
    <row r="28" spans="1:53" ht="11" thickBot="1" x14ac:dyDescent="0.3">
      <c r="A28" s="67"/>
      <c r="B28" s="282"/>
      <c r="C28" s="282"/>
      <c r="D28" s="282"/>
      <c r="E28" s="282"/>
      <c r="F28" s="282"/>
      <c r="G28" s="282"/>
      <c r="H28" s="282"/>
      <c r="I28" s="282"/>
      <c r="J28" s="69"/>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67"/>
    </row>
    <row r="29" spans="1:53" ht="11" thickBot="1" x14ac:dyDescent="0.3">
      <c r="A29" s="67"/>
      <c r="B29" s="282"/>
      <c r="C29" s="282"/>
      <c r="D29" s="282"/>
      <c r="E29" s="282"/>
      <c r="F29" s="282"/>
      <c r="G29" s="282"/>
      <c r="H29" s="282"/>
      <c r="I29" s="282"/>
      <c r="J29" s="69"/>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67"/>
    </row>
    <row r="30" spans="1:53" ht="11" thickBot="1" x14ac:dyDescent="0.3">
      <c r="A30" s="67"/>
      <c r="B30" s="282"/>
      <c r="C30" s="282"/>
      <c r="D30" s="282"/>
      <c r="E30" s="282"/>
      <c r="F30" s="282"/>
      <c r="G30" s="282"/>
      <c r="H30" s="282"/>
      <c r="I30" s="282"/>
      <c r="J30" s="69"/>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67"/>
    </row>
    <row r="31" spans="1:53" ht="11" thickBot="1" x14ac:dyDescent="0.3">
      <c r="A31" s="67"/>
      <c r="B31" s="282"/>
      <c r="C31" s="282"/>
      <c r="D31" s="282"/>
      <c r="E31" s="282"/>
      <c r="F31" s="282"/>
      <c r="G31" s="282"/>
      <c r="H31" s="282"/>
      <c r="I31" s="282"/>
      <c r="J31" s="69"/>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67"/>
    </row>
    <row r="32" spans="1:53" ht="11" thickBot="1" x14ac:dyDescent="0.3">
      <c r="A32" s="67"/>
      <c r="B32" s="282"/>
      <c r="C32" s="282"/>
      <c r="D32" s="282"/>
      <c r="E32" s="282"/>
      <c r="F32" s="282"/>
      <c r="G32" s="282"/>
      <c r="H32" s="282"/>
      <c r="I32" s="282"/>
      <c r="J32" s="69"/>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67"/>
    </row>
    <row r="33" spans="1:53" ht="11" thickBot="1" x14ac:dyDescent="0.3">
      <c r="A33" s="67"/>
      <c r="B33" s="282"/>
      <c r="C33" s="282"/>
      <c r="D33" s="282"/>
      <c r="E33" s="282"/>
      <c r="F33" s="282"/>
      <c r="G33" s="282"/>
      <c r="H33" s="282"/>
      <c r="I33" s="282"/>
      <c r="J33" s="69"/>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67"/>
    </row>
    <row r="34" spans="1:53" ht="11" thickBot="1" x14ac:dyDescent="0.3">
      <c r="A34" s="67"/>
      <c r="B34" s="282"/>
      <c r="C34" s="282"/>
      <c r="D34" s="282"/>
      <c r="E34" s="282"/>
      <c r="F34" s="282"/>
      <c r="G34" s="282"/>
      <c r="H34" s="282"/>
      <c r="I34" s="28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67"/>
    </row>
    <row r="35" spans="1:53" ht="11" thickBot="1" x14ac:dyDescent="0.3">
      <c r="A35" s="67"/>
      <c r="B35" s="282"/>
      <c r="C35" s="282"/>
      <c r="D35" s="282"/>
      <c r="E35" s="282"/>
      <c r="F35" s="282"/>
      <c r="G35" s="282"/>
      <c r="H35" s="282"/>
      <c r="I35" s="282"/>
      <c r="J35" s="69"/>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67"/>
    </row>
    <row r="36" spans="1:53" ht="11" thickBot="1" x14ac:dyDescent="0.3">
      <c r="A36" s="67"/>
      <c r="B36" s="282"/>
      <c r="C36" s="282"/>
      <c r="D36" s="282"/>
      <c r="E36" s="282"/>
      <c r="F36" s="282"/>
      <c r="G36" s="282"/>
      <c r="H36" s="282"/>
      <c r="I36" s="282"/>
      <c r="J36" s="69"/>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67"/>
    </row>
    <row r="37" spans="1:53" ht="11" thickBot="1" x14ac:dyDescent="0.3">
      <c r="A37" s="67"/>
      <c r="B37" s="282"/>
      <c r="C37" s="282"/>
      <c r="D37" s="282"/>
      <c r="E37" s="282"/>
      <c r="F37" s="282"/>
      <c r="G37" s="282"/>
      <c r="H37" s="282"/>
      <c r="I37" s="282"/>
      <c r="J37" s="69"/>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67"/>
    </row>
    <row r="38" spans="1:53" ht="11" thickBot="1" x14ac:dyDescent="0.3">
      <c r="A38" s="67"/>
      <c r="B38" s="282"/>
      <c r="C38" s="282"/>
      <c r="D38" s="282"/>
      <c r="E38" s="282"/>
      <c r="F38" s="282"/>
      <c r="G38" s="282"/>
      <c r="H38" s="282"/>
      <c r="I38" s="282"/>
      <c r="J38" s="69"/>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67"/>
    </row>
    <row r="39" spans="1:53" ht="11" thickBot="1" x14ac:dyDescent="0.3">
      <c r="A39" s="67"/>
      <c r="B39" s="282"/>
      <c r="C39" s="282"/>
      <c r="D39" s="282"/>
      <c r="E39" s="282"/>
      <c r="F39" s="282"/>
      <c r="G39" s="282"/>
      <c r="H39" s="282"/>
      <c r="I39" s="282"/>
      <c r="J39" s="69"/>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67"/>
    </row>
    <row r="40" spans="1:53" ht="11" thickBot="1" x14ac:dyDescent="0.3">
      <c r="A40" s="67"/>
      <c r="B40" s="282"/>
      <c r="C40" s="282"/>
      <c r="D40" s="282"/>
      <c r="E40" s="282"/>
      <c r="F40" s="282"/>
      <c r="G40" s="282"/>
      <c r="H40" s="282"/>
      <c r="I40" s="282"/>
      <c r="J40" s="69"/>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67"/>
    </row>
    <row r="41" spans="1:53" ht="11" thickBot="1" x14ac:dyDescent="0.3">
      <c r="A41" s="67"/>
      <c r="B41" s="282"/>
      <c r="C41" s="282"/>
      <c r="D41" s="282"/>
      <c r="E41" s="282"/>
      <c r="F41" s="282"/>
      <c r="G41" s="282"/>
      <c r="H41" s="282"/>
      <c r="I41" s="282"/>
      <c r="J41" s="69"/>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67"/>
    </row>
    <row r="42" spans="1:53" ht="11" thickBot="1" x14ac:dyDescent="0.3">
      <c r="A42" s="67"/>
      <c r="B42" s="282"/>
      <c r="C42" s="282"/>
      <c r="D42" s="282"/>
      <c r="E42" s="282"/>
      <c r="F42" s="282"/>
      <c r="G42" s="282"/>
      <c r="H42" s="282"/>
      <c r="I42" s="282"/>
      <c r="J42" s="69"/>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67"/>
    </row>
    <row r="43" spans="1:53" ht="11" thickBot="1" x14ac:dyDescent="0.3">
      <c r="A43" s="67"/>
      <c r="B43" s="282"/>
      <c r="C43" s="282"/>
      <c r="D43" s="282"/>
      <c r="E43" s="282"/>
      <c r="F43" s="282"/>
      <c r="G43" s="282"/>
      <c r="H43" s="282"/>
      <c r="I43" s="282"/>
      <c r="J43" s="69"/>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67"/>
    </row>
    <row r="44" spans="1:53" ht="11" thickBot="1" x14ac:dyDescent="0.3">
      <c r="A44" s="67"/>
      <c r="B44" s="282"/>
      <c r="C44" s="282"/>
      <c r="D44" s="282"/>
      <c r="E44" s="282"/>
      <c r="F44" s="282"/>
      <c r="G44" s="282"/>
      <c r="H44" s="282"/>
      <c r="I44" s="282"/>
      <c r="J44" s="69"/>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67"/>
    </row>
    <row r="45" spans="1:53" ht="11" thickBot="1" x14ac:dyDescent="0.3">
      <c r="A45" s="67"/>
      <c r="B45" s="282"/>
      <c r="C45" s="282"/>
      <c r="D45" s="282"/>
      <c r="E45" s="282"/>
      <c r="F45" s="282"/>
      <c r="G45" s="282"/>
      <c r="H45" s="282"/>
      <c r="I45" s="282"/>
      <c r="J45" s="69"/>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67"/>
    </row>
    <row r="46" spans="1:53" ht="11" thickBot="1" x14ac:dyDescent="0.3">
      <c r="A46" s="67"/>
      <c r="B46" s="282"/>
      <c r="C46" s="282"/>
      <c r="D46" s="282"/>
      <c r="E46" s="282"/>
      <c r="F46" s="282"/>
      <c r="G46" s="282"/>
      <c r="H46" s="282"/>
      <c r="I46" s="282"/>
      <c r="J46" s="69"/>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67"/>
    </row>
    <row r="47" spans="1:53" ht="11" thickBot="1" x14ac:dyDescent="0.3">
      <c r="A47" s="67"/>
      <c r="B47" s="282"/>
      <c r="C47" s="282"/>
      <c r="D47" s="282"/>
      <c r="E47" s="282"/>
      <c r="F47" s="282"/>
      <c r="G47" s="282"/>
      <c r="H47" s="282"/>
      <c r="I47" s="282"/>
      <c r="J47" s="69"/>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67"/>
    </row>
    <row r="48" spans="1:53" ht="11" thickBot="1" x14ac:dyDescent="0.3">
      <c r="A48" s="67"/>
      <c r="B48" s="282"/>
      <c r="C48" s="282"/>
      <c r="D48" s="282"/>
      <c r="E48" s="282"/>
      <c r="F48" s="282"/>
      <c r="G48" s="282"/>
      <c r="H48" s="282"/>
      <c r="I48" s="282"/>
      <c r="J48" s="69"/>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67"/>
    </row>
    <row r="49" spans="1:53" ht="11" thickBot="1" x14ac:dyDescent="0.3">
      <c r="A49" s="67"/>
      <c r="B49" s="282"/>
      <c r="C49" s="282"/>
      <c r="D49" s="282"/>
      <c r="E49" s="282"/>
      <c r="F49" s="282"/>
      <c r="G49" s="282"/>
      <c r="H49" s="282"/>
      <c r="I49" s="282"/>
      <c r="J49" s="69"/>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67"/>
    </row>
    <row r="50" spans="1:53" ht="11" thickBot="1" x14ac:dyDescent="0.3">
      <c r="A50" s="67"/>
      <c r="B50" s="282"/>
      <c r="C50" s="282"/>
      <c r="D50" s="282"/>
      <c r="E50" s="282"/>
      <c r="F50" s="282"/>
      <c r="G50" s="282"/>
      <c r="H50" s="282"/>
      <c r="I50" s="282"/>
      <c r="J50" s="69"/>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67"/>
    </row>
    <row r="51" spans="1:53" ht="11" thickBot="1" x14ac:dyDescent="0.3">
      <c r="A51" s="67"/>
      <c r="B51" s="282"/>
      <c r="C51" s="282"/>
      <c r="D51" s="282"/>
      <c r="E51" s="282"/>
      <c r="F51" s="282"/>
      <c r="G51" s="282"/>
      <c r="H51" s="282"/>
      <c r="I51" s="282"/>
      <c r="J51" s="69"/>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67"/>
    </row>
    <row r="52" spans="1:53" ht="11" thickBot="1" x14ac:dyDescent="0.3">
      <c r="A52" s="67"/>
      <c r="B52" s="282"/>
      <c r="C52" s="282"/>
      <c r="D52" s="282"/>
      <c r="E52" s="282"/>
      <c r="F52" s="282"/>
      <c r="G52" s="282"/>
      <c r="H52" s="282"/>
      <c r="I52" s="282"/>
      <c r="J52" s="69"/>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67"/>
    </row>
    <row r="53" spans="1:53" ht="11" thickBot="1" x14ac:dyDescent="0.3">
      <c r="A53" s="67"/>
      <c r="B53" s="282"/>
      <c r="C53" s="282"/>
      <c r="D53" s="282"/>
      <c r="E53" s="282"/>
      <c r="F53" s="282"/>
      <c r="G53" s="282"/>
      <c r="H53" s="282"/>
      <c r="I53" s="282"/>
      <c r="J53" s="69"/>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67"/>
    </row>
    <row r="54" spans="1:53" ht="11" thickBot="1" x14ac:dyDescent="0.3">
      <c r="A54" s="67"/>
      <c r="B54" s="282"/>
      <c r="C54" s="282"/>
      <c r="D54" s="282"/>
      <c r="E54" s="282"/>
      <c r="F54" s="282"/>
      <c r="G54" s="282"/>
      <c r="H54" s="282"/>
      <c r="I54" s="282"/>
      <c r="J54" s="69"/>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67"/>
    </row>
    <row r="55" spans="1:53" ht="11" thickBot="1" x14ac:dyDescent="0.3">
      <c r="A55" s="67"/>
      <c r="B55" s="282"/>
      <c r="C55" s="282"/>
      <c r="D55" s="282"/>
      <c r="E55" s="282"/>
      <c r="F55" s="282"/>
      <c r="G55" s="282"/>
      <c r="H55" s="282"/>
      <c r="I55" s="282"/>
      <c r="J55" s="69"/>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67"/>
    </row>
    <row r="56" spans="1:53" ht="11" thickBot="1" x14ac:dyDescent="0.3">
      <c r="A56" s="67"/>
      <c r="B56" s="282"/>
      <c r="C56" s="282"/>
      <c r="D56" s="282"/>
      <c r="E56" s="282"/>
      <c r="F56" s="282"/>
      <c r="G56" s="282"/>
      <c r="H56" s="282"/>
      <c r="I56" s="282"/>
      <c r="J56" s="69"/>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67"/>
    </row>
    <row r="57" spans="1:53" ht="11" thickBot="1" x14ac:dyDescent="0.3">
      <c r="A57" s="67"/>
      <c r="B57" s="282"/>
      <c r="C57" s="282"/>
      <c r="D57" s="282"/>
      <c r="E57" s="282"/>
      <c r="F57" s="282"/>
      <c r="G57" s="282"/>
      <c r="H57" s="282"/>
      <c r="I57" s="28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67"/>
    </row>
    <row r="58" spans="1:53" ht="11" thickBot="1" x14ac:dyDescent="0.3">
      <c r="A58" s="67"/>
      <c r="B58" s="282"/>
      <c r="C58" s="282"/>
      <c r="D58" s="282"/>
      <c r="E58" s="282"/>
      <c r="F58" s="282"/>
      <c r="G58" s="282"/>
      <c r="H58" s="282"/>
      <c r="I58" s="282"/>
      <c r="J58" s="69"/>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67"/>
    </row>
    <row r="59" spans="1:53" ht="11" thickBot="1" x14ac:dyDescent="0.3">
      <c r="A59" s="67"/>
      <c r="B59" s="282"/>
      <c r="C59" s="282"/>
      <c r="D59" s="282"/>
      <c r="E59" s="282"/>
      <c r="F59" s="282"/>
      <c r="G59" s="282"/>
      <c r="H59" s="282"/>
      <c r="I59" s="282"/>
      <c r="J59" s="69"/>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67"/>
    </row>
    <row r="60" spans="1:53" ht="11" thickBot="1" x14ac:dyDescent="0.3">
      <c r="A60" s="67"/>
      <c r="B60" s="282"/>
      <c r="C60" s="282"/>
      <c r="D60" s="282"/>
      <c r="E60" s="282"/>
      <c r="F60" s="282"/>
      <c r="G60" s="282"/>
      <c r="H60" s="282"/>
      <c r="I60" s="282"/>
      <c r="J60" s="69"/>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67"/>
    </row>
    <row r="61" spans="1:53" ht="11" thickBot="1" x14ac:dyDescent="0.3">
      <c r="A61" s="67"/>
      <c r="B61" s="282"/>
      <c r="C61" s="282"/>
      <c r="D61" s="282"/>
      <c r="E61" s="282"/>
      <c r="F61" s="282"/>
      <c r="G61" s="282"/>
      <c r="H61" s="282"/>
      <c r="I61" s="282"/>
      <c r="J61" s="69"/>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67"/>
    </row>
    <row r="62" spans="1:53" ht="11" thickBot="1" x14ac:dyDescent="0.3">
      <c r="A62" s="67"/>
      <c r="B62" s="282"/>
      <c r="C62" s="282"/>
      <c r="D62" s="282"/>
      <c r="E62" s="282"/>
      <c r="F62" s="282"/>
      <c r="G62" s="282"/>
      <c r="H62" s="282"/>
      <c r="I62" s="282"/>
      <c r="J62" s="69"/>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67"/>
    </row>
    <row r="63" spans="1:53" ht="11" thickBot="1" x14ac:dyDescent="0.3">
      <c r="A63" s="67"/>
      <c r="B63" s="282"/>
      <c r="C63" s="282"/>
      <c r="D63" s="282"/>
      <c r="E63" s="282"/>
      <c r="F63" s="282"/>
      <c r="G63" s="282"/>
      <c r="H63" s="282"/>
      <c r="I63" s="282"/>
      <c r="J63" s="69"/>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67"/>
    </row>
    <row r="64" spans="1:53" ht="11" thickBot="1" x14ac:dyDescent="0.3">
      <c r="A64" s="67"/>
      <c r="B64" s="282"/>
      <c r="C64" s="282"/>
      <c r="D64" s="282"/>
      <c r="E64" s="282"/>
      <c r="F64" s="282"/>
      <c r="G64" s="282"/>
      <c r="H64" s="282"/>
      <c r="I64" s="282"/>
      <c r="J64" s="69"/>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67"/>
    </row>
    <row r="65" spans="1:53" ht="11" thickBot="1" x14ac:dyDescent="0.3">
      <c r="A65" s="67"/>
      <c r="B65" s="282"/>
      <c r="C65" s="282"/>
      <c r="D65" s="282"/>
      <c r="E65" s="282"/>
      <c r="F65" s="282"/>
      <c r="G65" s="282"/>
      <c r="H65" s="282"/>
      <c r="I65" s="282"/>
      <c r="J65" s="69"/>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67"/>
    </row>
    <row r="66" spans="1:53" ht="11" thickBot="1" x14ac:dyDescent="0.3">
      <c r="A66" s="67"/>
      <c r="B66" s="282"/>
      <c r="C66" s="282"/>
      <c r="D66" s="282"/>
      <c r="E66" s="282"/>
      <c r="F66" s="282"/>
      <c r="G66" s="282"/>
      <c r="H66" s="282"/>
      <c r="I66" s="282"/>
      <c r="J66" s="69"/>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67"/>
    </row>
    <row r="67" spans="1:53" ht="11" thickBot="1" x14ac:dyDescent="0.3">
      <c r="A67" s="67"/>
      <c r="B67" s="282"/>
      <c r="C67" s="282"/>
      <c r="D67" s="282"/>
      <c r="E67" s="282"/>
      <c r="F67" s="282"/>
      <c r="G67" s="282"/>
      <c r="H67" s="282"/>
      <c r="I67" s="282"/>
      <c r="J67" s="69"/>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67"/>
    </row>
    <row r="68" spans="1:53" ht="11" thickBot="1" x14ac:dyDescent="0.3">
      <c r="A68" s="67"/>
      <c r="B68" s="282"/>
      <c r="C68" s="282"/>
      <c r="D68" s="282"/>
      <c r="E68" s="282"/>
      <c r="F68" s="282"/>
      <c r="G68" s="282"/>
      <c r="H68" s="282"/>
      <c r="I68" s="282"/>
      <c r="J68" s="69"/>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67"/>
    </row>
    <row r="69" spans="1:53" ht="11" thickBot="1" x14ac:dyDescent="0.3">
      <c r="A69" s="67"/>
      <c r="B69" s="282"/>
      <c r="C69" s="282"/>
      <c r="D69" s="282"/>
      <c r="E69" s="282"/>
      <c r="F69" s="282"/>
      <c r="G69" s="282"/>
      <c r="H69" s="282"/>
      <c r="I69" s="282"/>
      <c r="J69" s="69"/>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67"/>
    </row>
    <row r="70" spans="1:53" ht="11" thickBot="1" x14ac:dyDescent="0.3">
      <c r="A70" s="67"/>
      <c r="B70" s="282"/>
      <c r="C70" s="282"/>
      <c r="D70" s="282"/>
      <c r="E70" s="282"/>
      <c r="F70" s="282"/>
      <c r="G70" s="282"/>
      <c r="H70" s="282"/>
      <c r="I70" s="282"/>
      <c r="J70" s="69"/>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67"/>
    </row>
    <row r="71" spans="1:53" ht="11" thickBot="1" x14ac:dyDescent="0.3">
      <c r="A71" s="67"/>
      <c r="B71" s="282"/>
      <c r="C71" s="282"/>
      <c r="D71" s="282"/>
      <c r="E71" s="282"/>
      <c r="F71" s="282"/>
      <c r="G71" s="282"/>
      <c r="H71" s="282"/>
      <c r="I71" s="282"/>
      <c r="J71" s="69"/>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67"/>
    </row>
    <row r="72" spans="1:53" ht="11" thickBot="1" x14ac:dyDescent="0.3">
      <c r="A72" s="67"/>
      <c r="B72" s="282"/>
      <c r="C72" s="282"/>
      <c r="D72" s="282"/>
      <c r="E72" s="282"/>
      <c r="F72" s="282"/>
      <c r="G72" s="282"/>
      <c r="H72" s="282"/>
      <c r="I72" s="282"/>
      <c r="J72" s="69"/>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67"/>
    </row>
    <row r="73" spans="1:53" ht="11" thickBot="1" x14ac:dyDescent="0.3">
      <c r="A73" s="67"/>
      <c r="B73" s="282"/>
      <c r="C73" s="282"/>
      <c r="D73" s="282"/>
      <c r="E73" s="282"/>
      <c r="F73" s="282"/>
      <c r="G73" s="282"/>
      <c r="H73" s="282"/>
      <c r="I73" s="282"/>
      <c r="J73" s="69"/>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67"/>
    </row>
    <row r="74" spans="1:53" ht="11" thickBot="1" x14ac:dyDescent="0.3">
      <c r="A74" s="67"/>
      <c r="B74" s="282"/>
      <c r="C74" s="282"/>
      <c r="D74" s="282"/>
      <c r="E74" s="282"/>
      <c r="F74" s="282"/>
      <c r="G74" s="282"/>
      <c r="H74" s="282"/>
      <c r="I74" s="282"/>
      <c r="J74" s="69"/>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67"/>
    </row>
    <row r="75" spans="1:53" ht="11" thickBot="1" x14ac:dyDescent="0.3">
      <c r="A75" s="67"/>
      <c r="B75" s="282"/>
      <c r="C75" s="282"/>
      <c r="D75" s="282"/>
      <c r="E75" s="282"/>
      <c r="F75" s="282"/>
      <c r="G75" s="282"/>
      <c r="H75" s="282"/>
      <c r="I75" s="282"/>
      <c r="J75" s="69"/>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67"/>
    </row>
    <row r="76" spans="1:53" ht="11" thickBot="1" x14ac:dyDescent="0.3">
      <c r="A76" s="67"/>
      <c r="B76" s="282"/>
      <c r="C76" s="282"/>
      <c r="D76" s="282"/>
      <c r="E76" s="282"/>
      <c r="F76" s="282"/>
      <c r="G76" s="282"/>
      <c r="H76" s="282"/>
      <c r="I76" s="282"/>
      <c r="J76" s="69"/>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67"/>
    </row>
    <row r="77" spans="1:53" ht="11" thickBot="1" x14ac:dyDescent="0.3">
      <c r="A77" s="67"/>
      <c r="B77" s="282"/>
      <c r="C77" s="282"/>
      <c r="D77" s="282"/>
      <c r="E77" s="282"/>
      <c r="F77" s="282"/>
      <c r="G77" s="282"/>
      <c r="H77" s="282"/>
      <c r="I77" s="282"/>
      <c r="J77" s="69"/>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67"/>
    </row>
    <row r="78" spans="1:53" ht="11" thickBot="1" x14ac:dyDescent="0.3">
      <c r="A78" s="67"/>
      <c r="B78" s="282"/>
      <c r="C78" s="282"/>
      <c r="D78" s="282"/>
      <c r="E78" s="282"/>
      <c r="F78" s="282"/>
      <c r="G78" s="282"/>
      <c r="H78" s="282"/>
      <c r="I78" s="282"/>
      <c r="J78" s="69"/>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67"/>
    </row>
    <row r="79" spans="1:53" ht="11" thickBot="1" x14ac:dyDescent="0.3">
      <c r="A79" s="67"/>
      <c r="B79" s="282"/>
      <c r="C79" s="282"/>
      <c r="D79" s="282"/>
      <c r="E79" s="282"/>
      <c r="F79" s="282"/>
      <c r="G79" s="282"/>
      <c r="H79" s="282"/>
      <c r="I79" s="282"/>
      <c r="J79" s="69"/>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67"/>
    </row>
    <row r="80" spans="1:53" ht="11" thickBot="1" x14ac:dyDescent="0.3">
      <c r="A80" s="67"/>
      <c r="B80" s="282"/>
      <c r="C80" s="282"/>
      <c r="D80" s="282"/>
      <c r="E80" s="282"/>
      <c r="F80" s="282"/>
      <c r="G80" s="282"/>
      <c r="H80" s="282"/>
      <c r="I80" s="282"/>
      <c r="J80" s="69"/>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67"/>
    </row>
    <row r="81" spans="1:53" ht="11" thickBot="1" x14ac:dyDescent="0.3">
      <c r="A81" s="67"/>
      <c r="B81" s="282"/>
      <c r="C81" s="282"/>
      <c r="D81" s="282"/>
      <c r="E81" s="282"/>
      <c r="F81" s="282"/>
      <c r="G81" s="282"/>
      <c r="H81" s="282"/>
      <c r="I81" s="282"/>
      <c r="J81" s="69"/>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67"/>
    </row>
    <row r="82" spans="1:53" ht="11" thickBot="1" x14ac:dyDescent="0.3">
      <c r="A82" s="67"/>
      <c r="B82" s="282"/>
      <c r="C82" s="282"/>
      <c r="D82" s="282"/>
      <c r="E82" s="282"/>
      <c r="F82" s="282"/>
      <c r="G82" s="282"/>
      <c r="H82" s="282"/>
      <c r="I82" s="28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67"/>
    </row>
    <row r="83" spans="1:53" ht="11" thickBot="1" x14ac:dyDescent="0.3">
      <c r="A83" s="67"/>
      <c r="B83" s="282"/>
      <c r="C83" s="282"/>
      <c r="D83" s="282"/>
      <c r="E83" s="282"/>
      <c r="F83" s="282"/>
      <c r="G83" s="282"/>
      <c r="H83" s="282"/>
      <c r="I83" s="282"/>
      <c r="J83" s="69"/>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67"/>
    </row>
    <row r="84" spans="1:53" ht="11" thickBot="1" x14ac:dyDescent="0.3">
      <c r="A84" s="67"/>
      <c r="B84" s="282"/>
      <c r="C84" s="282"/>
      <c r="D84" s="282"/>
      <c r="E84" s="282"/>
      <c r="F84" s="282"/>
      <c r="G84" s="282"/>
      <c r="H84" s="282"/>
      <c r="I84" s="282"/>
      <c r="J84" s="69"/>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67"/>
    </row>
    <row r="85" spans="1:53" ht="11" thickBot="1" x14ac:dyDescent="0.3">
      <c r="A85" s="67"/>
      <c r="B85" s="282"/>
      <c r="C85" s="282"/>
      <c r="D85" s="282"/>
      <c r="E85" s="282"/>
      <c r="F85" s="282"/>
      <c r="G85" s="282"/>
      <c r="H85" s="282"/>
      <c r="I85" s="282"/>
      <c r="J85" s="69"/>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67"/>
    </row>
    <row r="86" spans="1:53" ht="11" thickBot="1" x14ac:dyDescent="0.3">
      <c r="A86" s="67"/>
      <c r="B86" s="282"/>
      <c r="C86" s="282"/>
      <c r="D86" s="282"/>
      <c r="E86" s="282"/>
      <c r="F86" s="282"/>
      <c r="G86" s="282"/>
      <c r="H86" s="282"/>
      <c r="I86" s="282"/>
      <c r="J86" s="69"/>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67"/>
    </row>
    <row r="87" spans="1:53" ht="11" thickBot="1" x14ac:dyDescent="0.3">
      <c r="A87" s="67"/>
      <c r="B87" s="282"/>
      <c r="C87" s="282"/>
      <c r="D87" s="282"/>
      <c r="E87" s="282"/>
      <c r="F87" s="282"/>
      <c r="G87" s="282"/>
      <c r="H87" s="282"/>
      <c r="I87" s="282"/>
      <c r="J87" s="69"/>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67"/>
    </row>
    <row r="88" spans="1:53" ht="11" thickBot="1" x14ac:dyDescent="0.3">
      <c r="A88" s="67"/>
      <c r="B88" s="282"/>
      <c r="C88" s="282"/>
      <c r="D88" s="282"/>
      <c r="E88" s="282"/>
      <c r="F88" s="282"/>
      <c r="G88" s="282"/>
      <c r="H88" s="282"/>
      <c r="I88" s="282"/>
      <c r="J88" s="69"/>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67"/>
    </row>
    <row r="89" spans="1:53" ht="11" thickBot="1" x14ac:dyDescent="0.3">
      <c r="A89" s="67"/>
      <c r="B89" s="282"/>
      <c r="C89" s="282"/>
      <c r="D89" s="282"/>
      <c r="E89" s="282"/>
      <c r="F89" s="282"/>
      <c r="G89" s="282"/>
      <c r="H89" s="282"/>
      <c r="I89" s="282"/>
      <c r="J89" s="69"/>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67"/>
    </row>
    <row r="90" spans="1:53" ht="11" thickBot="1" x14ac:dyDescent="0.3">
      <c r="A90" s="67"/>
      <c r="B90" s="282"/>
      <c r="C90" s="282"/>
      <c r="D90" s="282"/>
      <c r="E90" s="282"/>
      <c r="F90" s="282"/>
      <c r="G90" s="282"/>
      <c r="H90" s="282"/>
      <c r="I90" s="282"/>
      <c r="J90" s="69"/>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67"/>
    </row>
    <row r="91" spans="1:53" ht="11" thickBot="1" x14ac:dyDescent="0.3">
      <c r="A91" s="67"/>
      <c r="B91" s="282"/>
      <c r="C91" s="282"/>
      <c r="D91" s="282"/>
      <c r="E91" s="282"/>
      <c r="F91" s="282"/>
      <c r="G91" s="282"/>
      <c r="H91" s="282"/>
      <c r="I91" s="282"/>
      <c r="J91" s="69"/>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67"/>
    </row>
    <row r="92" spans="1:53" ht="11" thickBot="1" x14ac:dyDescent="0.3">
      <c r="A92" s="67"/>
      <c r="B92" s="282"/>
      <c r="C92" s="282"/>
      <c r="D92" s="282"/>
      <c r="E92" s="282"/>
      <c r="F92" s="282"/>
      <c r="G92" s="282"/>
      <c r="H92" s="282"/>
      <c r="I92" s="282"/>
      <c r="J92" s="69"/>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67"/>
    </row>
    <row r="93" spans="1:53" ht="11" thickBot="1" x14ac:dyDescent="0.3">
      <c r="A93" s="67"/>
      <c r="B93" s="282"/>
      <c r="C93" s="282"/>
      <c r="D93" s="282"/>
      <c r="E93" s="282"/>
      <c r="F93" s="282"/>
      <c r="G93" s="282"/>
      <c r="H93" s="282"/>
      <c r="I93" s="282"/>
      <c r="J93" s="69"/>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67"/>
    </row>
    <row r="94" spans="1:53" ht="11" thickBot="1" x14ac:dyDescent="0.3">
      <c r="A94" s="67"/>
      <c r="B94" s="282"/>
      <c r="C94" s="282"/>
      <c r="D94" s="282"/>
      <c r="E94" s="282"/>
      <c r="F94" s="282"/>
      <c r="G94" s="282"/>
      <c r="H94" s="282"/>
      <c r="I94" s="282"/>
      <c r="J94" s="69"/>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67"/>
    </row>
    <row r="95" spans="1:53" ht="11" thickBot="1" x14ac:dyDescent="0.3">
      <c r="A95" s="67"/>
      <c r="B95" s="282"/>
      <c r="C95" s="282"/>
      <c r="D95" s="282"/>
      <c r="E95" s="282"/>
      <c r="F95" s="282"/>
      <c r="G95" s="282"/>
      <c r="H95" s="282"/>
      <c r="I95" s="282"/>
      <c r="J95" s="69"/>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67"/>
    </row>
    <row r="96" spans="1:53" ht="11" thickBot="1" x14ac:dyDescent="0.3">
      <c r="A96" s="67"/>
      <c r="B96" s="282"/>
      <c r="C96" s="282"/>
      <c r="D96" s="282"/>
      <c r="E96" s="282"/>
      <c r="F96" s="282"/>
      <c r="G96" s="282"/>
      <c r="H96" s="282"/>
      <c r="I96" s="282"/>
      <c r="J96" s="69"/>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67"/>
    </row>
    <row r="97" spans="1:53" ht="11" thickBot="1" x14ac:dyDescent="0.3">
      <c r="A97" s="67"/>
      <c r="B97" s="282"/>
      <c r="C97" s="282"/>
      <c r="D97" s="282"/>
      <c r="E97" s="282"/>
      <c r="F97" s="282"/>
      <c r="G97" s="282"/>
      <c r="H97" s="282"/>
      <c r="I97" s="282"/>
      <c r="J97" s="69"/>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67"/>
    </row>
    <row r="98" spans="1:53" ht="11" thickBot="1" x14ac:dyDescent="0.3">
      <c r="A98" s="67"/>
      <c r="B98" s="282"/>
      <c r="C98" s="282"/>
      <c r="D98" s="282"/>
      <c r="E98" s="282"/>
      <c r="F98" s="282"/>
      <c r="G98" s="282"/>
      <c r="H98" s="282"/>
      <c r="I98" s="282"/>
      <c r="J98" s="69"/>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67"/>
    </row>
    <row r="99" spans="1:53" ht="11" thickBot="1" x14ac:dyDescent="0.3">
      <c r="A99" s="67"/>
      <c r="B99" s="282"/>
      <c r="C99" s="282"/>
      <c r="D99" s="282"/>
      <c r="E99" s="282"/>
      <c r="F99" s="282"/>
      <c r="G99" s="282"/>
      <c r="H99" s="282"/>
      <c r="I99" s="282"/>
      <c r="J99" s="69"/>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67"/>
    </row>
    <row r="100" spans="1:53" ht="11" thickBot="1" x14ac:dyDescent="0.3">
      <c r="A100" s="67"/>
      <c r="B100" s="282"/>
      <c r="C100" s="282"/>
      <c r="D100" s="282"/>
      <c r="E100" s="282"/>
      <c r="F100" s="282"/>
      <c r="G100" s="282"/>
      <c r="H100" s="282"/>
      <c r="I100" s="282"/>
      <c r="J100" s="69"/>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67"/>
    </row>
    <row r="101" spans="1:53" ht="11" thickBot="1" x14ac:dyDescent="0.3">
      <c r="A101" s="67"/>
      <c r="B101" s="282"/>
      <c r="C101" s="282"/>
      <c r="D101" s="282"/>
      <c r="E101" s="282"/>
      <c r="F101" s="282"/>
      <c r="G101" s="282"/>
      <c r="H101" s="282"/>
      <c r="I101" s="282"/>
      <c r="J101" s="69"/>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67"/>
    </row>
    <row r="102" spans="1:53" ht="11" thickBot="1" x14ac:dyDescent="0.3">
      <c r="A102" s="67"/>
      <c r="B102" s="282"/>
      <c r="C102" s="282"/>
      <c r="D102" s="282"/>
      <c r="E102" s="282"/>
      <c r="F102" s="282"/>
      <c r="G102" s="282"/>
      <c r="H102" s="282"/>
      <c r="I102" s="282"/>
      <c r="J102" s="69"/>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67"/>
    </row>
    <row r="103" spans="1:53" ht="11" thickBot="1" x14ac:dyDescent="0.3">
      <c r="A103" s="67"/>
      <c r="B103" s="282"/>
      <c r="C103" s="282"/>
      <c r="D103" s="282"/>
      <c r="E103" s="282"/>
      <c r="F103" s="282"/>
      <c r="G103" s="282"/>
      <c r="H103" s="282"/>
      <c r="I103" s="282"/>
      <c r="J103" s="69"/>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67"/>
    </row>
    <row r="104" spans="1:53" ht="11" thickBot="1" x14ac:dyDescent="0.3">
      <c r="A104" s="67"/>
      <c r="B104" s="282"/>
      <c r="C104" s="282"/>
      <c r="D104" s="282"/>
      <c r="E104" s="282"/>
      <c r="F104" s="282"/>
      <c r="G104" s="282"/>
      <c r="H104" s="282"/>
      <c r="I104" s="282"/>
      <c r="J104" s="69"/>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67"/>
    </row>
    <row r="105" spans="1:53" ht="11" thickBot="1" x14ac:dyDescent="0.3">
      <c r="A105" s="67"/>
      <c r="B105" s="282"/>
      <c r="C105" s="282"/>
      <c r="D105" s="282"/>
      <c r="E105" s="282"/>
      <c r="F105" s="282"/>
      <c r="G105" s="282"/>
      <c r="H105" s="282"/>
      <c r="I105" s="282"/>
      <c r="J105" s="69"/>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67"/>
    </row>
    <row r="106" spans="1:53" ht="11" thickBot="1" x14ac:dyDescent="0.3">
      <c r="A106" s="67"/>
      <c r="B106" s="282"/>
      <c r="C106" s="282"/>
      <c r="D106" s="282"/>
      <c r="E106" s="282"/>
      <c r="F106" s="282"/>
      <c r="G106" s="282"/>
      <c r="H106" s="282"/>
      <c r="I106" s="282"/>
      <c r="J106" s="69"/>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67"/>
    </row>
    <row r="107" spans="1:53" ht="11" thickBot="1" x14ac:dyDescent="0.3">
      <c r="A107" s="67"/>
      <c r="B107" s="282"/>
      <c r="C107" s="282"/>
      <c r="D107" s="282"/>
      <c r="E107" s="282"/>
      <c r="F107" s="282"/>
      <c r="G107" s="282"/>
      <c r="H107" s="282"/>
      <c r="I107" s="282"/>
      <c r="J107" s="69"/>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67"/>
    </row>
    <row r="108" spans="1:53" ht="11" thickBot="1" x14ac:dyDescent="0.3">
      <c r="A108" s="67"/>
      <c r="B108" s="282"/>
      <c r="C108" s="282"/>
      <c r="D108" s="282"/>
      <c r="E108" s="282"/>
      <c r="F108" s="282"/>
      <c r="G108" s="282"/>
      <c r="H108" s="282"/>
      <c r="I108" s="282"/>
      <c r="J108" s="69"/>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67"/>
    </row>
    <row r="109" spans="1:53" ht="11" thickBot="1" x14ac:dyDescent="0.3">
      <c r="A109" s="67"/>
      <c r="B109" s="282"/>
      <c r="C109" s="282"/>
      <c r="D109" s="282"/>
      <c r="E109" s="282"/>
      <c r="F109" s="282"/>
      <c r="G109" s="282"/>
      <c r="H109" s="282"/>
      <c r="I109" s="282"/>
      <c r="J109" s="69"/>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67"/>
    </row>
    <row r="110" spans="1:53" ht="11" thickBot="1" x14ac:dyDescent="0.3">
      <c r="A110" s="67"/>
      <c r="B110" s="282"/>
      <c r="C110" s="282"/>
      <c r="D110" s="282"/>
      <c r="E110" s="282"/>
      <c r="F110" s="282"/>
      <c r="G110" s="282"/>
      <c r="H110" s="282"/>
      <c r="I110" s="282"/>
      <c r="J110" s="69"/>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67"/>
    </row>
    <row r="111" spans="1:53" ht="11" thickBot="1" x14ac:dyDescent="0.3">
      <c r="A111" s="67"/>
      <c r="B111" s="282"/>
      <c r="C111" s="282"/>
      <c r="D111" s="282"/>
      <c r="E111" s="282"/>
      <c r="F111" s="282"/>
      <c r="G111" s="282"/>
      <c r="H111" s="282"/>
      <c r="I111" s="282"/>
      <c r="J111" s="69"/>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67"/>
    </row>
    <row r="112" spans="1:53" ht="11" thickBot="1" x14ac:dyDescent="0.3">
      <c r="A112" s="67"/>
      <c r="B112" s="282"/>
      <c r="C112" s="282"/>
      <c r="D112" s="282"/>
      <c r="E112" s="282"/>
      <c r="F112" s="282"/>
      <c r="G112" s="282"/>
      <c r="H112" s="282"/>
      <c r="I112" s="282"/>
      <c r="J112" s="69"/>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67"/>
    </row>
    <row r="113" spans="1:53" ht="11" thickBot="1" x14ac:dyDescent="0.3">
      <c r="A113" s="67"/>
      <c r="B113" s="282"/>
      <c r="C113" s="282"/>
      <c r="D113" s="282"/>
      <c r="E113" s="282"/>
      <c r="F113" s="282"/>
      <c r="G113" s="282"/>
      <c r="H113" s="282"/>
      <c r="I113" s="282"/>
      <c r="J113" s="69"/>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67"/>
    </row>
    <row r="114" spans="1:53" ht="11" thickBot="1" x14ac:dyDescent="0.3">
      <c r="A114" s="67"/>
      <c r="B114" s="282"/>
      <c r="C114" s="282"/>
      <c r="D114" s="282"/>
      <c r="E114" s="282"/>
      <c r="F114" s="282"/>
      <c r="G114" s="282"/>
      <c r="H114" s="282"/>
      <c r="I114" s="282"/>
      <c r="J114" s="69"/>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67"/>
    </row>
    <row r="115" spans="1:53" ht="11" thickBot="1" x14ac:dyDescent="0.3">
      <c r="A115" s="67"/>
      <c r="B115" s="282"/>
      <c r="C115" s="282"/>
      <c r="D115" s="282"/>
      <c r="E115" s="282"/>
      <c r="F115" s="282"/>
      <c r="G115" s="282"/>
      <c r="H115" s="282"/>
      <c r="I115" s="282"/>
      <c r="J115" s="69"/>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67"/>
    </row>
    <row r="116" spans="1:53" ht="11" thickBot="1" x14ac:dyDescent="0.3">
      <c r="A116" s="67"/>
      <c r="B116" s="282"/>
      <c r="C116" s="282"/>
      <c r="D116" s="282"/>
      <c r="E116" s="282"/>
      <c r="F116" s="282"/>
      <c r="G116" s="282"/>
      <c r="H116" s="282"/>
      <c r="I116" s="282"/>
      <c r="J116" s="69"/>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67"/>
    </row>
    <row r="117" spans="1:53" ht="11" thickBot="1" x14ac:dyDescent="0.3">
      <c r="A117" s="67"/>
      <c r="B117" s="282"/>
      <c r="C117" s="282"/>
      <c r="D117" s="282"/>
      <c r="E117" s="282"/>
      <c r="F117" s="282"/>
      <c r="G117" s="282"/>
      <c r="H117" s="282"/>
      <c r="I117" s="282"/>
      <c r="J117" s="69"/>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67"/>
    </row>
    <row r="118" spans="1:53" ht="11" thickBot="1" x14ac:dyDescent="0.3">
      <c r="A118" s="67"/>
      <c r="B118" s="282"/>
      <c r="C118" s="282"/>
      <c r="D118" s="282"/>
      <c r="E118" s="282"/>
      <c r="F118" s="282"/>
      <c r="G118" s="282"/>
      <c r="H118" s="282"/>
      <c r="I118" s="282"/>
      <c r="J118" s="69"/>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67"/>
    </row>
    <row r="119" spans="1:53" ht="11" thickBot="1" x14ac:dyDescent="0.3">
      <c r="A119" s="67"/>
      <c r="B119" s="282"/>
      <c r="C119" s="282"/>
      <c r="D119" s="282"/>
      <c r="E119" s="282"/>
      <c r="F119" s="282"/>
      <c r="G119" s="282"/>
      <c r="H119" s="282"/>
      <c r="I119" s="282"/>
      <c r="J119" s="69"/>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67"/>
    </row>
    <row r="120" spans="1:53" ht="11" thickBot="1" x14ac:dyDescent="0.3">
      <c r="A120" s="67"/>
      <c r="B120" s="282"/>
      <c r="C120" s="282"/>
      <c r="D120" s="282"/>
      <c r="E120" s="282"/>
      <c r="F120" s="282"/>
      <c r="G120" s="282"/>
      <c r="H120" s="282"/>
      <c r="I120" s="282"/>
      <c r="J120" s="69"/>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67"/>
    </row>
    <row r="121" spans="1:53" ht="11" thickBot="1" x14ac:dyDescent="0.3">
      <c r="A121" s="67"/>
      <c r="B121" s="282"/>
      <c r="C121" s="282"/>
      <c r="D121" s="282"/>
      <c r="E121" s="282"/>
      <c r="F121" s="282"/>
      <c r="G121" s="282"/>
      <c r="H121" s="282"/>
      <c r="I121" s="282"/>
      <c r="J121" s="69"/>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67"/>
    </row>
    <row r="122" spans="1:53" x14ac:dyDescent="0.25">
      <c r="A122" s="594"/>
      <c r="B122" s="595"/>
      <c r="C122" s="595"/>
      <c r="D122" s="595"/>
      <c r="E122" s="595"/>
      <c r="F122" s="595"/>
      <c r="G122" s="595"/>
      <c r="H122" s="595"/>
      <c r="I122" s="595"/>
      <c r="J122" s="596"/>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594"/>
    </row>
  </sheetData>
  <sheetProtection selectLockedCells="1"/>
  <mergeCells count="24">
    <mergeCell ref="E1:F1"/>
    <mergeCell ref="B2:B4"/>
    <mergeCell ref="C2:C4"/>
    <mergeCell ref="D2:D4"/>
    <mergeCell ref="E2:E4"/>
    <mergeCell ref="F2:F4"/>
    <mergeCell ref="G5:G7"/>
    <mergeCell ref="N2:N4"/>
    <mergeCell ref="O2:O4"/>
    <mergeCell ref="P2:P4"/>
    <mergeCell ref="Q2:Q4"/>
    <mergeCell ref="I2:I4"/>
    <mergeCell ref="J2:J4"/>
    <mergeCell ref="K2:K4"/>
    <mergeCell ref="L2:L4"/>
    <mergeCell ref="M2:M4"/>
    <mergeCell ref="G2:G4"/>
    <mergeCell ref="H2:H4"/>
    <mergeCell ref="H5:H7"/>
    <mergeCell ref="Q9:T9"/>
    <mergeCell ref="T2:T4"/>
    <mergeCell ref="U2:U4"/>
    <mergeCell ref="R2:R4"/>
    <mergeCell ref="S2:S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BA122"/>
  <sheetViews>
    <sheetView zoomScaleNormal="100" workbookViewId="0">
      <selection activeCell="A8" sqref="A8"/>
    </sheetView>
  </sheetViews>
  <sheetFormatPr defaultColWidth="9.1796875" defaultRowHeight="10.5" x14ac:dyDescent="0.25"/>
  <cols>
    <col min="1" max="1" width="1.81640625" style="600" customWidth="1"/>
    <col min="2" max="2" width="10.54296875" style="600" customWidth="1"/>
    <col min="3" max="3" width="16.7265625" style="600" customWidth="1"/>
    <col min="4" max="4" width="10.453125" style="600" bestFit="1" customWidth="1"/>
    <col min="5" max="5" width="10.1796875" style="600" bestFit="1" customWidth="1"/>
    <col min="6" max="6" width="19.81640625" style="600" customWidth="1"/>
    <col min="7" max="8" width="16.26953125" style="600" customWidth="1"/>
    <col min="9" max="9" width="20.26953125" style="600" bestFit="1" customWidth="1"/>
    <col min="10" max="10" width="18.7265625" style="600" customWidth="1"/>
    <col min="11" max="11" width="10.26953125" style="600" bestFit="1" customWidth="1"/>
    <col min="12" max="12" width="13.54296875" style="600" bestFit="1" customWidth="1"/>
    <col min="13" max="15" width="11.1796875" style="600" customWidth="1"/>
    <col min="16" max="16" width="16.1796875" style="600" customWidth="1"/>
    <col min="17" max="17" width="11.7265625" style="600" customWidth="1"/>
    <col min="18" max="18" width="12.453125" style="600" customWidth="1"/>
    <col min="19" max="19" width="10.81640625" style="600" customWidth="1"/>
    <col min="20" max="20" width="11.7265625" style="600" customWidth="1"/>
    <col min="21" max="21" width="11.453125" style="600" customWidth="1"/>
    <col min="22" max="22" width="12.7265625" style="600" customWidth="1"/>
    <col min="23" max="16384" width="9.1796875" style="600"/>
  </cols>
  <sheetData>
    <row r="1" spans="1:53" s="1073" customFormat="1" ht="25.5" customHeight="1" thickBot="1" x14ac:dyDescent="0.4">
      <c r="A1" s="1069"/>
      <c r="B1" s="395" t="s">
        <v>408</v>
      </c>
      <c r="C1" s="1070"/>
      <c r="D1" s="1070"/>
      <c r="E1" s="1210"/>
      <c r="F1" s="1211"/>
      <c r="G1" s="1070"/>
      <c r="H1" s="1070"/>
      <c r="I1" s="1070"/>
      <c r="J1" s="1074"/>
      <c r="K1" s="1070"/>
      <c r="L1" s="1070"/>
      <c r="M1" s="1070"/>
      <c r="N1" s="1070"/>
      <c r="O1" s="1070"/>
      <c r="P1" s="1070"/>
      <c r="Q1" s="1070"/>
      <c r="R1" s="1070"/>
      <c r="S1" s="1070"/>
      <c r="T1" s="1070"/>
      <c r="U1" s="1070"/>
      <c r="V1" s="1070"/>
      <c r="W1" s="1071"/>
      <c r="X1" s="1072"/>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72"/>
      <c r="AY1" s="1072"/>
      <c r="AZ1" s="1072"/>
      <c r="BA1" s="1069"/>
    </row>
    <row r="2" spans="1:53" ht="26.15" customHeight="1" x14ac:dyDescent="0.25">
      <c r="A2" s="67"/>
      <c r="B2" s="1295" t="s">
        <v>508</v>
      </c>
      <c r="C2" s="1395" t="s">
        <v>0</v>
      </c>
      <c r="D2" s="1401" t="s">
        <v>230</v>
      </c>
      <c r="E2" s="1221" t="s">
        <v>353</v>
      </c>
      <c r="F2" s="1224" t="s">
        <v>554</v>
      </c>
      <c r="G2" s="1195" t="s">
        <v>135</v>
      </c>
      <c r="H2" s="1204" t="s">
        <v>735</v>
      </c>
      <c r="I2" s="1198" t="s">
        <v>555</v>
      </c>
      <c r="J2" s="1180" t="s">
        <v>55</v>
      </c>
      <c r="K2" s="1180" t="s">
        <v>42</v>
      </c>
      <c r="L2" s="1177" t="s">
        <v>56</v>
      </c>
      <c r="M2" s="1201" t="s">
        <v>447</v>
      </c>
      <c r="N2" s="1186" t="s">
        <v>448</v>
      </c>
      <c r="O2" s="1186" t="s">
        <v>449</v>
      </c>
      <c r="P2" s="1189" t="s">
        <v>474</v>
      </c>
      <c r="Q2" s="1398" t="s">
        <v>235</v>
      </c>
      <c r="R2" s="1180" t="s">
        <v>236</v>
      </c>
      <c r="S2" s="1180" t="s">
        <v>237</v>
      </c>
      <c r="T2" s="1180" t="s">
        <v>44</v>
      </c>
      <c r="U2" s="1177" t="s">
        <v>45</v>
      </c>
      <c r="V2" s="69"/>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67"/>
    </row>
    <row r="3" spans="1:53" ht="15" customHeight="1" x14ac:dyDescent="0.25">
      <c r="A3" s="67"/>
      <c r="B3" s="1296"/>
      <c r="C3" s="1396"/>
      <c r="D3" s="1402"/>
      <c r="E3" s="1222"/>
      <c r="F3" s="1225"/>
      <c r="G3" s="1196"/>
      <c r="H3" s="1205"/>
      <c r="I3" s="1199"/>
      <c r="J3" s="1181"/>
      <c r="K3" s="1181"/>
      <c r="L3" s="1178"/>
      <c r="M3" s="1202"/>
      <c r="N3" s="1187"/>
      <c r="O3" s="1187"/>
      <c r="P3" s="1190"/>
      <c r="Q3" s="1399"/>
      <c r="R3" s="1181"/>
      <c r="S3" s="1181"/>
      <c r="T3" s="1181"/>
      <c r="U3" s="1178"/>
      <c r="V3" s="69"/>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67"/>
    </row>
    <row r="4" spans="1:53" ht="25" customHeight="1" thickBot="1" x14ac:dyDescent="0.3">
      <c r="A4" s="67"/>
      <c r="B4" s="1297"/>
      <c r="C4" s="1397"/>
      <c r="D4" s="1403"/>
      <c r="E4" s="1223"/>
      <c r="F4" s="1226"/>
      <c r="G4" s="1197"/>
      <c r="H4" s="1206"/>
      <c r="I4" s="1200"/>
      <c r="J4" s="1182"/>
      <c r="K4" s="1182"/>
      <c r="L4" s="1179"/>
      <c r="M4" s="1203"/>
      <c r="N4" s="1188"/>
      <c r="O4" s="1188"/>
      <c r="P4" s="1191"/>
      <c r="Q4" s="1400"/>
      <c r="R4" s="1182"/>
      <c r="S4" s="1182"/>
      <c r="T4" s="1182"/>
      <c r="U4" s="1179"/>
      <c r="V4" s="69"/>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67"/>
    </row>
    <row r="5" spans="1:53" x14ac:dyDescent="0.25">
      <c r="A5" s="67"/>
      <c r="B5" s="1012" t="s">
        <v>1198</v>
      </c>
      <c r="C5" s="1009" t="s">
        <v>551</v>
      </c>
      <c r="D5" s="831" t="s">
        <v>232</v>
      </c>
      <c r="E5" s="581"/>
      <c r="F5" s="770">
        <v>20.58</v>
      </c>
      <c r="G5" s="1183"/>
      <c r="H5" s="1207" t="s">
        <v>433</v>
      </c>
      <c r="I5" s="773">
        <f>ROUND(F5*(1-$G$5),3)</f>
        <v>20.58</v>
      </c>
      <c r="J5" s="507">
        <f>I5*E5</f>
        <v>0</v>
      </c>
      <c r="K5" s="507">
        <f t="shared" ref="K5:K7" si="0">J5*12</f>
        <v>0</v>
      </c>
      <c r="L5" s="508">
        <f t="shared" ref="L5:L7" si="1">K5*4</f>
        <v>0</v>
      </c>
      <c r="M5" s="513"/>
      <c r="N5" s="514"/>
      <c r="O5" s="514"/>
      <c r="P5" s="515"/>
      <c r="Q5" s="522">
        <f>E5</f>
        <v>0</v>
      </c>
      <c r="R5" s="523">
        <f>Q5*12</f>
        <v>0</v>
      </c>
      <c r="S5" s="523">
        <f>R5*4</f>
        <v>0</v>
      </c>
      <c r="T5" s="524">
        <f>P5*R5</f>
        <v>0</v>
      </c>
      <c r="U5" s="525">
        <f>T5*4</f>
        <v>0</v>
      </c>
      <c r="V5" s="69"/>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67"/>
    </row>
    <row r="6" spans="1:53" x14ac:dyDescent="0.25">
      <c r="A6" s="67"/>
      <c r="B6" s="1013" t="s">
        <v>1199</v>
      </c>
      <c r="C6" s="1010" t="s">
        <v>552</v>
      </c>
      <c r="D6" s="832" t="s">
        <v>232</v>
      </c>
      <c r="E6" s="582"/>
      <c r="F6" s="771">
        <v>21.61</v>
      </c>
      <c r="G6" s="1184"/>
      <c r="H6" s="1208"/>
      <c r="I6" s="774">
        <f t="shared" ref="I6:I7" si="2">ROUND(F6*(1-$G$5),3)</f>
        <v>21.61</v>
      </c>
      <c r="J6" s="509">
        <f>I6*E6</f>
        <v>0</v>
      </c>
      <c r="K6" s="509">
        <f t="shared" si="0"/>
        <v>0</v>
      </c>
      <c r="L6" s="510">
        <f t="shared" si="1"/>
        <v>0</v>
      </c>
      <c r="M6" s="516"/>
      <c r="N6" s="517"/>
      <c r="O6" s="517"/>
      <c r="P6" s="518"/>
      <c r="Q6" s="526">
        <f>E6</f>
        <v>0</v>
      </c>
      <c r="R6" s="527">
        <f t="shared" ref="R6:R7" si="3">Q6*12</f>
        <v>0</v>
      </c>
      <c r="S6" s="527">
        <f t="shared" ref="S6:S7" si="4">R6*4</f>
        <v>0</v>
      </c>
      <c r="T6" s="528">
        <f t="shared" ref="T6:T7" si="5">P6*R6</f>
        <v>0</v>
      </c>
      <c r="U6" s="529">
        <f t="shared" ref="U6:U7" si="6">T6*4</f>
        <v>0</v>
      </c>
      <c r="V6" s="69"/>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67"/>
    </row>
    <row r="7" spans="1:53" ht="11" thickBot="1" x14ac:dyDescent="0.3">
      <c r="A7" s="67"/>
      <c r="B7" s="1014" t="s">
        <v>1200</v>
      </c>
      <c r="C7" s="1011" t="s">
        <v>553</v>
      </c>
      <c r="D7" s="833" t="s">
        <v>232</v>
      </c>
      <c r="E7" s="583"/>
      <c r="F7" s="772">
        <v>23.88</v>
      </c>
      <c r="G7" s="1185"/>
      <c r="H7" s="1209"/>
      <c r="I7" s="775">
        <f t="shared" si="2"/>
        <v>23.88</v>
      </c>
      <c r="J7" s="511">
        <f>I7*E7</f>
        <v>0</v>
      </c>
      <c r="K7" s="511">
        <f t="shared" si="0"/>
        <v>0</v>
      </c>
      <c r="L7" s="512">
        <f t="shared" si="1"/>
        <v>0</v>
      </c>
      <c r="M7" s="519"/>
      <c r="N7" s="520"/>
      <c r="O7" s="520"/>
      <c r="P7" s="521"/>
      <c r="Q7" s="530">
        <f>E7</f>
        <v>0</v>
      </c>
      <c r="R7" s="531">
        <f t="shared" si="3"/>
        <v>0</v>
      </c>
      <c r="S7" s="531">
        <f t="shared" si="4"/>
        <v>0</v>
      </c>
      <c r="T7" s="532">
        <f t="shared" si="5"/>
        <v>0</v>
      </c>
      <c r="U7" s="533">
        <f t="shared" si="6"/>
        <v>0</v>
      </c>
      <c r="V7" s="69"/>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67"/>
    </row>
    <row r="8" spans="1:53" ht="30" customHeight="1" thickBot="1" x14ac:dyDescent="0.3">
      <c r="A8" s="67"/>
      <c r="B8" s="282"/>
      <c r="C8" s="282"/>
      <c r="D8" s="282"/>
      <c r="E8" s="282"/>
      <c r="F8" s="282"/>
      <c r="G8" s="282"/>
      <c r="H8" s="282"/>
      <c r="I8" s="393"/>
      <c r="J8" s="975">
        <f>SUM(J5:J7)</f>
        <v>0</v>
      </c>
      <c r="K8" s="976">
        <f>SUM(K5:K7)</f>
        <v>0</v>
      </c>
      <c r="L8" s="977">
        <f>SUM(L5:L7)</f>
        <v>0</v>
      </c>
      <c r="M8" s="974"/>
      <c r="N8" s="285"/>
      <c r="O8" s="285"/>
      <c r="P8" s="535"/>
      <c r="Q8" s="286">
        <f>SUM(Q5:Q7)</f>
        <v>0</v>
      </c>
      <c r="R8" s="287">
        <f>SUM(R5:R7)</f>
        <v>0</v>
      </c>
      <c r="S8" s="287">
        <f>SUM(S5:S7)</f>
        <v>0</v>
      </c>
      <c r="T8" s="289">
        <f>SUM(T5:T7)</f>
        <v>0</v>
      </c>
      <c r="U8" s="290">
        <f>SUM(U5:U7)</f>
        <v>0</v>
      </c>
      <c r="V8" s="69"/>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67"/>
    </row>
    <row r="9" spans="1:53" ht="25.5" customHeight="1" thickBot="1" x14ac:dyDescent="0.3">
      <c r="A9" s="67"/>
      <c r="B9" s="282"/>
      <c r="C9" s="282"/>
      <c r="D9" s="282"/>
      <c r="E9" s="282"/>
      <c r="F9" s="282"/>
      <c r="G9" s="282"/>
      <c r="H9" s="282"/>
      <c r="I9" s="69"/>
      <c r="J9" s="201"/>
      <c r="K9" s="201"/>
      <c r="L9" s="201"/>
      <c r="M9" s="70"/>
      <c r="N9" s="70"/>
      <c r="O9" s="70"/>
      <c r="P9" s="70"/>
      <c r="Q9" s="1171" t="s">
        <v>275</v>
      </c>
      <c r="R9" s="1172"/>
      <c r="S9" s="1172"/>
      <c r="T9" s="1173"/>
      <c r="U9" s="534">
        <f>IFERROR(U8/L8,0)</f>
        <v>0</v>
      </c>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67"/>
    </row>
    <row r="10" spans="1:53" ht="11" thickBot="1" x14ac:dyDescent="0.3">
      <c r="A10" s="67"/>
      <c r="B10" s="282"/>
      <c r="C10" s="282"/>
      <c r="D10" s="282"/>
      <c r="E10" s="282"/>
      <c r="F10" s="282"/>
      <c r="G10" s="282"/>
      <c r="H10" s="282"/>
      <c r="I10" s="282"/>
      <c r="J10" s="69"/>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67"/>
    </row>
    <row r="11" spans="1:53" ht="11" thickBot="1" x14ac:dyDescent="0.3">
      <c r="A11" s="67"/>
      <c r="B11" s="282"/>
      <c r="C11" s="282"/>
      <c r="D11" s="282"/>
      <c r="E11" s="282"/>
      <c r="F11" s="282"/>
      <c r="G11" s="282"/>
      <c r="H11" s="282"/>
      <c r="I11" s="282"/>
      <c r="J11" s="69"/>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67"/>
    </row>
    <row r="12" spans="1:53" ht="11" thickBot="1" x14ac:dyDescent="0.3">
      <c r="A12" s="67"/>
      <c r="B12" s="282"/>
      <c r="C12" s="282"/>
      <c r="D12" s="282"/>
      <c r="E12" s="282"/>
      <c r="F12" s="282"/>
      <c r="G12" s="282"/>
      <c r="H12" s="282"/>
      <c r="I12" s="282"/>
      <c r="J12" s="69"/>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67"/>
    </row>
    <row r="13" spans="1:53" ht="11" thickBot="1" x14ac:dyDescent="0.3">
      <c r="A13" s="67"/>
      <c r="B13" s="282"/>
      <c r="C13" s="282"/>
      <c r="D13" s="282"/>
      <c r="E13" s="282"/>
      <c r="F13" s="282"/>
      <c r="G13" s="282"/>
      <c r="H13" s="282"/>
      <c r="I13" s="282"/>
      <c r="J13" s="69"/>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67"/>
    </row>
    <row r="14" spans="1:53" ht="11" thickBot="1" x14ac:dyDescent="0.3">
      <c r="A14" s="67"/>
      <c r="B14" s="282"/>
      <c r="C14" s="282"/>
      <c r="D14" s="282"/>
      <c r="E14" s="282"/>
      <c r="F14" s="282"/>
      <c r="G14" s="282"/>
      <c r="H14" s="282"/>
      <c r="I14" s="282"/>
      <c r="J14" s="69"/>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67"/>
    </row>
    <row r="15" spans="1:53" ht="11" thickBot="1" x14ac:dyDescent="0.3">
      <c r="A15" s="67"/>
      <c r="B15" s="282"/>
      <c r="C15" s="282"/>
      <c r="D15" s="282"/>
      <c r="E15" s="282"/>
      <c r="F15" s="282"/>
      <c r="G15" s="282"/>
      <c r="H15" s="282"/>
      <c r="I15" s="282"/>
      <c r="J15" s="69"/>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67"/>
    </row>
    <row r="16" spans="1:53" ht="11" thickBot="1" x14ac:dyDescent="0.3">
      <c r="A16" s="67"/>
      <c r="B16" s="282"/>
      <c r="C16" s="282"/>
      <c r="D16" s="282"/>
      <c r="E16" s="282"/>
      <c r="F16" s="282"/>
      <c r="G16" s="282"/>
      <c r="H16" s="282"/>
      <c r="I16" s="282"/>
      <c r="J16" s="69"/>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67"/>
    </row>
    <row r="17" spans="1:53" ht="11" thickBot="1" x14ac:dyDescent="0.3">
      <c r="A17" s="67"/>
      <c r="B17" s="282"/>
      <c r="C17" s="282"/>
      <c r="D17" s="282"/>
      <c r="E17" s="282"/>
      <c r="F17" s="282"/>
      <c r="G17" s="282"/>
      <c r="H17" s="282"/>
      <c r="I17" s="282"/>
      <c r="J17" s="69"/>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67"/>
    </row>
    <row r="18" spans="1:53" ht="11" thickBot="1" x14ac:dyDescent="0.3">
      <c r="A18" s="67"/>
      <c r="B18" s="282"/>
      <c r="C18" s="282"/>
      <c r="D18" s="282"/>
      <c r="E18" s="282"/>
      <c r="F18" s="282"/>
      <c r="G18" s="282"/>
      <c r="H18" s="282"/>
      <c r="I18" s="282"/>
      <c r="J18" s="69"/>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67"/>
    </row>
    <row r="19" spans="1:53" ht="11" thickBot="1" x14ac:dyDescent="0.3">
      <c r="A19" s="67"/>
      <c r="B19" s="282"/>
      <c r="C19" s="282"/>
      <c r="D19" s="282"/>
      <c r="E19" s="282"/>
      <c r="F19" s="282"/>
      <c r="G19" s="282"/>
      <c r="H19" s="282"/>
      <c r="I19" s="282"/>
      <c r="J19" s="69"/>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67"/>
    </row>
    <row r="20" spans="1:53" ht="11" thickBot="1" x14ac:dyDescent="0.3">
      <c r="A20" s="67"/>
      <c r="B20" s="282"/>
      <c r="C20" s="282"/>
      <c r="D20" s="282"/>
      <c r="E20" s="282"/>
      <c r="F20" s="282"/>
      <c r="G20" s="282"/>
      <c r="H20" s="282"/>
      <c r="I20" s="282"/>
      <c r="J20" s="69"/>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67"/>
    </row>
    <row r="21" spans="1:53" ht="11" thickBot="1" x14ac:dyDescent="0.3">
      <c r="A21" s="67"/>
      <c r="B21" s="282"/>
      <c r="C21" s="282"/>
      <c r="D21" s="282"/>
      <c r="E21" s="282"/>
      <c r="F21" s="282"/>
      <c r="G21" s="282"/>
      <c r="H21" s="282"/>
      <c r="I21" s="282"/>
      <c r="J21" s="69"/>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67"/>
    </row>
    <row r="22" spans="1:53" ht="11" thickBot="1" x14ac:dyDescent="0.3">
      <c r="A22" s="67"/>
      <c r="B22" s="282"/>
      <c r="C22" s="282"/>
      <c r="D22" s="282"/>
      <c r="E22" s="282"/>
      <c r="F22" s="282"/>
      <c r="G22" s="282"/>
      <c r="H22" s="282"/>
      <c r="I22" s="282"/>
      <c r="J22" s="69"/>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67"/>
    </row>
    <row r="23" spans="1:53" ht="11" thickBot="1" x14ac:dyDescent="0.3">
      <c r="A23" s="67"/>
      <c r="B23" s="282"/>
      <c r="C23" s="282"/>
      <c r="D23" s="282"/>
      <c r="E23" s="282"/>
      <c r="F23" s="282"/>
      <c r="G23" s="282"/>
      <c r="H23" s="282"/>
      <c r="I23" s="282"/>
      <c r="J23" s="69"/>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67"/>
    </row>
    <row r="24" spans="1:53" ht="11" thickBot="1" x14ac:dyDescent="0.3">
      <c r="A24" s="67"/>
      <c r="B24" s="282"/>
      <c r="C24" s="282"/>
      <c r="D24" s="282"/>
      <c r="E24" s="282"/>
      <c r="F24" s="282"/>
      <c r="G24" s="282"/>
      <c r="H24" s="282"/>
      <c r="I24" s="282"/>
      <c r="J24" s="69"/>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67"/>
    </row>
    <row r="25" spans="1:53" ht="11" thickBot="1" x14ac:dyDescent="0.3">
      <c r="A25" s="67"/>
      <c r="B25" s="282"/>
      <c r="C25" s="282"/>
      <c r="D25" s="282"/>
      <c r="E25" s="282"/>
      <c r="F25" s="282"/>
      <c r="G25" s="282"/>
      <c r="H25" s="282"/>
      <c r="I25" s="282"/>
      <c r="J25" s="69"/>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67"/>
    </row>
    <row r="26" spans="1:53" ht="11" thickBot="1" x14ac:dyDescent="0.3">
      <c r="A26" s="67"/>
      <c r="B26" s="282"/>
      <c r="C26" s="282"/>
      <c r="D26" s="282"/>
      <c r="E26" s="282"/>
      <c r="F26" s="282"/>
      <c r="G26" s="282"/>
      <c r="H26" s="282"/>
      <c r="I26" s="282"/>
      <c r="J26" s="69"/>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67"/>
    </row>
    <row r="27" spans="1:53" ht="11" thickBot="1" x14ac:dyDescent="0.3">
      <c r="A27" s="67"/>
      <c r="B27" s="282"/>
      <c r="C27" s="282"/>
      <c r="D27" s="282"/>
      <c r="E27" s="282"/>
      <c r="F27" s="282"/>
      <c r="G27" s="282"/>
      <c r="H27" s="282"/>
      <c r="I27" s="282"/>
      <c r="J27" s="69"/>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67"/>
    </row>
    <row r="28" spans="1:53" ht="11" thickBot="1" x14ac:dyDescent="0.3">
      <c r="A28" s="67"/>
      <c r="B28" s="282"/>
      <c r="C28" s="282"/>
      <c r="D28" s="282"/>
      <c r="E28" s="282"/>
      <c r="F28" s="282"/>
      <c r="G28" s="282"/>
      <c r="H28" s="282"/>
      <c r="I28" s="282"/>
      <c r="J28" s="69"/>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67"/>
    </row>
    <row r="29" spans="1:53" ht="11" thickBot="1" x14ac:dyDescent="0.3">
      <c r="A29" s="67"/>
      <c r="B29" s="282"/>
      <c r="C29" s="282"/>
      <c r="D29" s="282"/>
      <c r="E29" s="282"/>
      <c r="F29" s="282"/>
      <c r="G29" s="282"/>
      <c r="H29" s="282"/>
      <c r="I29" s="282"/>
      <c r="J29" s="69"/>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67"/>
    </row>
    <row r="30" spans="1:53" ht="11" thickBot="1" x14ac:dyDescent="0.3">
      <c r="A30" s="67"/>
      <c r="B30" s="282"/>
      <c r="C30" s="282"/>
      <c r="D30" s="282"/>
      <c r="E30" s="282"/>
      <c r="F30" s="282"/>
      <c r="G30" s="282"/>
      <c r="H30" s="282"/>
      <c r="I30" s="282"/>
      <c r="J30" s="69"/>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67"/>
    </row>
    <row r="31" spans="1:53" ht="11" thickBot="1" x14ac:dyDescent="0.3">
      <c r="A31" s="67"/>
      <c r="B31" s="282"/>
      <c r="C31" s="282"/>
      <c r="D31" s="282"/>
      <c r="E31" s="282"/>
      <c r="F31" s="282"/>
      <c r="G31" s="282"/>
      <c r="H31" s="282"/>
      <c r="I31" s="282"/>
      <c r="J31" s="69"/>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67"/>
    </row>
    <row r="32" spans="1:53" ht="11" thickBot="1" x14ac:dyDescent="0.3">
      <c r="A32" s="67"/>
      <c r="B32" s="282"/>
      <c r="C32" s="282"/>
      <c r="D32" s="282"/>
      <c r="E32" s="282"/>
      <c r="F32" s="282"/>
      <c r="G32" s="282"/>
      <c r="H32" s="282"/>
      <c r="I32" s="282"/>
      <c r="J32" s="69"/>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67"/>
    </row>
    <row r="33" spans="1:53" ht="11" thickBot="1" x14ac:dyDescent="0.3">
      <c r="A33" s="67"/>
      <c r="B33" s="282"/>
      <c r="C33" s="282"/>
      <c r="D33" s="282"/>
      <c r="E33" s="282"/>
      <c r="F33" s="282"/>
      <c r="G33" s="282"/>
      <c r="H33" s="282"/>
      <c r="I33" s="282"/>
      <c r="J33" s="69"/>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67"/>
    </row>
    <row r="34" spans="1:53" ht="11" thickBot="1" x14ac:dyDescent="0.3">
      <c r="A34" s="67"/>
      <c r="B34" s="282"/>
      <c r="C34" s="282"/>
      <c r="D34" s="282"/>
      <c r="E34" s="282"/>
      <c r="F34" s="282"/>
      <c r="G34" s="282"/>
      <c r="H34" s="282"/>
      <c r="I34" s="28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67"/>
    </row>
    <row r="35" spans="1:53" ht="11" thickBot="1" x14ac:dyDescent="0.3">
      <c r="A35" s="67"/>
      <c r="B35" s="282"/>
      <c r="C35" s="282"/>
      <c r="D35" s="282"/>
      <c r="E35" s="282"/>
      <c r="F35" s="282"/>
      <c r="G35" s="282"/>
      <c r="H35" s="282"/>
      <c r="I35" s="282"/>
      <c r="J35" s="69"/>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67"/>
    </row>
    <row r="36" spans="1:53" ht="11" thickBot="1" x14ac:dyDescent="0.3">
      <c r="A36" s="67"/>
      <c r="B36" s="282"/>
      <c r="C36" s="282"/>
      <c r="D36" s="282"/>
      <c r="E36" s="282"/>
      <c r="F36" s="282"/>
      <c r="G36" s="282"/>
      <c r="H36" s="282"/>
      <c r="I36" s="282"/>
      <c r="J36" s="69"/>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67"/>
    </row>
    <row r="37" spans="1:53" ht="11" thickBot="1" x14ac:dyDescent="0.3">
      <c r="A37" s="67"/>
      <c r="B37" s="282"/>
      <c r="C37" s="282"/>
      <c r="D37" s="282"/>
      <c r="E37" s="282"/>
      <c r="F37" s="282"/>
      <c r="G37" s="282"/>
      <c r="H37" s="282"/>
      <c r="I37" s="282"/>
      <c r="J37" s="69"/>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67"/>
    </row>
    <row r="38" spans="1:53" ht="11" thickBot="1" x14ac:dyDescent="0.3">
      <c r="A38" s="67"/>
      <c r="B38" s="282"/>
      <c r="C38" s="282"/>
      <c r="D38" s="282"/>
      <c r="E38" s="282"/>
      <c r="F38" s="282"/>
      <c r="G38" s="282"/>
      <c r="H38" s="282"/>
      <c r="I38" s="282"/>
      <c r="J38" s="69"/>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67"/>
    </row>
    <row r="39" spans="1:53" ht="11" thickBot="1" x14ac:dyDescent="0.3">
      <c r="A39" s="67"/>
      <c r="B39" s="282"/>
      <c r="C39" s="282"/>
      <c r="D39" s="282"/>
      <c r="E39" s="282"/>
      <c r="F39" s="282"/>
      <c r="G39" s="282"/>
      <c r="H39" s="282"/>
      <c r="I39" s="282"/>
      <c r="J39" s="69"/>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67"/>
    </row>
    <row r="40" spans="1:53" ht="11" thickBot="1" x14ac:dyDescent="0.3">
      <c r="A40" s="67"/>
      <c r="B40" s="282"/>
      <c r="C40" s="282"/>
      <c r="D40" s="282"/>
      <c r="E40" s="282"/>
      <c r="F40" s="282"/>
      <c r="G40" s="282"/>
      <c r="H40" s="282"/>
      <c r="I40" s="282"/>
      <c r="J40" s="69"/>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67"/>
    </row>
    <row r="41" spans="1:53" ht="11" thickBot="1" x14ac:dyDescent="0.3">
      <c r="A41" s="67"/>
      <c r="B41" s="282"/>
      <c r="C41" s="282"/>
      <c r="D41" s="282"/>
      <c r="E41" s="282"/>
      <c r="F41" s="282"/>
      <c r="G41" s="282"/>
      <c r="H41" s="282"/>
      <c r="I41" s="282"/>
      <c r="J41" s="69"/>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67"/>
    </row>
    <row r="42" spans="1:53" ht="11" thickBot="1" x14ac:dyDescent="0.3">
      <c r="A42" s="67"/>
      <c r="B42" s="282"/>
      <c r="C42" s="282"/>
      <c r="D42" s="282"/>
      <c r="E42" s="282"/>
      <c r="F42" s="282"/>
      <c r="G42" s="282"/>
      <c r="H42" s="282"/>
      <c r="I42" s="282"/>
      <c r="J42" s="69"/>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67"/>
    </row>
    <row r="43" spans="1:53" ht="11" thickBot="1" x14ac:dyDescent="0.3">
      <c r="A43" s="67"/>
      <c r="B43" s="282"/>
      <c r="C43" s="282"/>
      <c r="D43" s="282"/>
      <c r="E43" s="282"/>
      <c r="F43" s="282"/>
      <c r="G43" s="282"/>
      <c r="H43" s="282"/>
      <c r="I43" s="282"/>
      <c r="J43" s="69"/>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67"/>
    </row>
    <row r="44" spans="1:53" ht="11" thickBot="1" x14ac:dyDescent="0.3">
      <c r="A44" s="67"/>
      <c r="B44" s="282"/>
      <c r="C44" s="282"/>
      <c r="D44" s="282"/>
      <c r="E44" s="282"/>
      <c r="F44" s="282"/>
      <c r="G44" s="282"/>
      <c r="H44" s="282"/>
      <c r="I44" s="282"/>
      <c r="J44" s="69"/>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67"/>
    </row>
    <row r="45" spans="1:53" ht="11" thickBot="1" x14ac:dyDescent="0.3">
      <c r="A45" s="67"/>
      <c r="B45" s="282"/>
      <c r="C45" s="282"/>
      <c r="D45" s="282"/>
      <c r="E45" s="282"/>
      <c r="F45" s="282"/>
      <c r="G45" s="282"/>
      <c r="H45" s="282"/>
      <c r="I45" s="282"/>
      <c r="J45" s="69"/>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67"/>
    </row>
    <row r="46" spans="1:53" ht="11" thickBot="1" x14ac:dyDescent="0.3">
      <c r="A46" s="67"/>
      <c r="B46" s="282"/>
      <c r="C46" s="282"/>
      <c r="D46" s="282"/>
      <c r="E46" s="282"/>
      <c r="F46" s="282"/>
      <c r="G46" s="282"/>
      <c r="H46" s="282"/>
      <c r="I46" s="282"/>
      <c r="J46" s="69"/>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67"/>
    </row>
    <row r="47" spans="1:53" ht="11" thickBot="1" x14ac:dyDescent="0.3">
      <c r="A47" s="67"/>
      <c r="B47" s="282"/>
      <c r="C47" s="282"/>
      <c r="D47" s="282"/>
      <c r="E47" s="282"/>
      <c r="F47" s="282"/>
      <c r="G47" s="282"/>
      <c r="H47" s="282"/>
      <c r="I47" s="282"/>
      <c r="J47" s="69"/>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67"/>
    </row>
    <row r="48" spans="1:53" ht="11" thickBot="1" x14ac:dyDescent="0.3">
      <c r="A48" s="67"/>
      <c r="B48" s="282"/>
      <c r="C48" s="282"/>
      <c r="D48" s="282"/>
      <c r="E48" s="282"/>
      <c r="F48" s="282"/>
      <c r="G48" s="282"/>
      <c r="H48" s="282"/>
      <c r="I48" s="282"/>
      <c r="J48" s="69"/>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67"/>
    </row>
    <row r="49" spans="1:53" ht="11" thickBot="1" x14ac:dyDescent="0.3">
      <c r="A49" s="67"/>
      <c r="B49" s="282"/>
      <c r="C49" s="282"/>
      <c r="D49" s="282"/>
      <c r="E49" s="282"/>
      <c r="F49" s="282"/>
      <c r="G49" s="282"/>
      <c r="H49" s="282"/>
      <c r="I49" s="282"/>
      <c r="J49" s="69"/>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67"/>
    </row>
    <row r="50" spans="1:53" ht="11" thickBot="1" x14ac:dyDescent="0.3">
      <c r="A50" s="67"/>
      <c r="B50" s="282"/>
      <c r="C50" s="282"/>
      <c r="D50" s="282"/>
      <c r="E50" s="282"/>
      <c r="F50" s="282"/>
      <c r="G50" s="282"/>
      <c r="H50" s="282"/>
      <c r="I50" s="282"/>
      <c r="J50" s="69"/>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67"/>
    </row>
    <row r="51" spans="1:53" ht="11" thickBot="1" x14ac:dyDescent="0.3">
      <c r="A51" s="67"/>
      <c r="B51" s="282"/>
      <c r="C51" s="282"/>
      <c r="D51" s="282"/>
      <c r="E51" s="282"/>
      <c r="F51" s="282"/>
      <c r="G51" s="282"/>
      <c r="H51" s="282"/>
      <c r="I51" s="282"/>
      <c r="J51" s="69"/>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67"/>
    </row>
    <row r="52" spans="1:53" ht="11" thickBot="1" x14ac:dyDescent="0.3">
      <c r="A52" s="67"/>
      <c r="B52" s="282"/>
      <c r="C52" s="282"/>
      <c r="D52" s="282"/>
      <c r="E52" s="282"/>
      <c r="F52" s="282"/>
      <c r="G52" s="282"/>
      <c r="H52" s="282"/>
      <c r="I52" s="282"/>
      <c r="J52" s="69"/>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67"/>
    </row>
    <row r="53" spans="1:53" ht="11" thickBot="1" x14ac:dyDescent="0.3">
      <c r="A53" s="67"/>
      <c r="B53" s="282"/>
      <c r="C53" s="282"/>
      <c r="D53" s="282"/>
      <c r="E53" s="282"/>
      <c r="F53" s="282"/>
      <c r="G53" s="282"/>
      <c r="H53" s="282"/>
      <c r="I53" s="282"/>
      <c r="J53" s="69"/>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67"/>
    </row>
    <row r="54" spans="1:53" ht="11" thickBot="1" x14ac:dyDescent="0.3">
      <c r="A54" s="67"/>
      <c r="B54" s="282"/>
      <c r="C54" s="282"/>
      <c r="D54" s="282"/>
      <c r="E54" s="282"/>
      <c r="F54" s="282"/>
      <c r="G54" s="282"/>
      <c r="H54" s="282"/>
      <c r="I54" s="282"/>
      <c r="J54" s="69"/>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67"/>
    </row>
    <row r="55" spans="1:53" ht="11" thickBot="1" x14ac:dyDescent="0.3">
      <c r="A55" s="67"/>
      <c r="B55" s="282"/>
      <c r="C55" s="282"/>
      <c r="D55" s="282"/>
      <c r="E55" s="282"/>
      <c r="F55" s="282"/>
      <c r="G55" s="282"/>
      <c r="H55" s="282"/>
      <c r="I55" s="282"/>
      <c r="J55" s="69"/>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67"/>
    </row>
    <row r="56" spans="1:53" ht="11" thickBot="1" x14ac:dyDescent="0.3">
      <c r="A56" s="67"/>
      <c r="B56" s="282"/>
      <c r="C56" s="282"/>
      <c r="D56" s="282"/>
      <c r="E56" s="282"/>
      <c r="F56" s="282"/>
      <c r="G56" s="282"/>
      <c r="H56" s="282"/>
      <c r="I56" s="282"/>
      <c r="J56" s="69"/>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67"/>
    </row>
    <row r="57" spans="1:53" ht="11" thickBot="1" x14ac:dyDescent="0.3">
      <c r="A57" s="67"/>
      <c r="B57" s="282"/>
      <c r="C57" s="282"/>
      <c r="D57" s="282"/>
      <c r="E57" s="282"/>
      <c r="F57" s="282"/>
      <c r="G57" s="282"/>
      <c r="H57" s="282"/>
      <c r="I57" s="28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67"/>
    </row>
    <row r="58" spans="1:53" ht="11" thickBot="1" x14ac:dyDescent="0.3">
      <c r="A58" s="67"/>
      <c r="B58" s="282"/>
      <c r="C58" s="282"/>
      <c r="D58" s="282"/>
      <c r="E58" s="282"/>
      <c r="F58" s="282"/>
      <c r="G58" s="282"/>
      <c r="H58" s="282"/>
      <c r="I58" s="282"/>
      <c r="J58" s="69"/>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67"/>
    </row>
    <row r="59" spans="1:53" ht="11" thickBot="1" x14ac:dyDescent="0.3">
      <c r="A59" s="67"/>
      <c r="B59" s="282"/>
      <c r="C59" s="282"/>
      <c r="D59" s="282"/>
      <c r="E59" s="282"/>
      <c r="F59" s="282"/>
      <c r="G59" s="282"/>
      <c r="H59" s="282"/>
      <c r="I59" s="282"/>
      <c r="J59" s="69"/>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67"/>
    </row>
    <row r="60" spans="1:53" ht="11" thickBot="1" x14ac:dyDescent="0.3">
      <c r="A60" s="67"/>
      <c r="B60" s="282"/>
      <c r="C60" s="282"/>
      <c r="D60" s="282"/>
      <c r="E60" s="282"/>
      <c r="F60" s="282"/>
      <c r="G60" s="282"/>
      <c r="H60" s="282"/>
      <c r="I60" s="282"/>
      <c r="J60" s="69"/>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67"/>
    </row>
    <row r="61" spans="1:53" ht="11" thickBot="1" x14ac:dyDescent="0.3">
      <c r="A61" s="67"/>
      <c r="B61" s="282"/>
      <c r="C61" s="282"/>
      <c r="D61" s="282"/>
      <c r="E61" s="282"/>
      <c r="F61" s="282"/>
      <c r="G61" s="282"/>
      <c r="H61" s="282"/>
      <c r="I61" s="282"/>
      <c r="J61" s="69"/>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67"/>
    </row>
    <row r="62" spans="1:53" ht="11" thickBot="1" x14ac:dyDescent="0.3">
      <c r="A62" s="67"/>
      <c r="B62" s="282"/>
      <c r="C62" s="282"/>
      <c r="D62" s="282"/>
      <c r="E62" s="282"/>
      <c r="F62" s="282"/>
      <c r="G62" s="282"/>
      <c r="H62" s="282"/>
      <c r="I62" s="282"/>
      <c r="J62" s="69"/>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67"/>
    </row>
    <row r="63" spans="1:53" ht="11" thickBot="1" x14ac:dyDescent="0.3">
      <c r="A63" s="67"/>
      <c r="B63" s="282"/>
      <c r="C63" s="282"/>
      <c r="D63" s="282"/>
      <c r="E63" s="282"/>
      <c r="F63" s="282"/>
      <c r="G63" s="282"/>
      <c r="H63" s="282"/>
      <c r="I63" s="282"/>
      <c r="J63" s="69"/>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67"/>
    </row>
    <row r="64" spans="1:53" ht="11" thickBot="1" x14ac:dyDescent="0.3">
      <c r="A64" s="67"/>
      <c r="B64" s="282"/>
      <c r="C64" s="282"/>
      <c r="D64" s="282"/>
      <c r="E64" s="282"/>
      <c r="F64" s="282"/>
      <c r="G64" s="282"/>
      <c r="H64" s="282"/>
      <c r="I64" s="282"/>
      <c r="J64" s="69"/>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67"/>
    </row>
    <row r="65" spans="1:53" ht="11" thickBot="1" x14ac:dyDescent="0.3">
      <c r="A65" s="67"/>
      <c r="B65" s="282"/>
      <c r="C65" s="282"/>
      <c r="D65" s="282"/>
      <c r="E65" s="282"/>
      <c r="F65" s="282"/>
      <c r="G65" s="282"/>
      <c r="H65" s="282"/>
      <c r="I65" s="282"/>
      <c r="J65" s="69"/>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67"/>
    </row>
    <row r="66" spans="1:53" ht="11" thickBot="1" x14ac:dyDescent="0.3">
      <c r="A66" s="67"/>
      <c r="B66" s="282"/>
      <c r="C66" s="282"/>
      <c r="D66" s="282"/>
      <c r="E66" s="282"/>
      <c r="F66" s="282"/>
      <c r="G66" s="282"/>
      <c r="H66" s="282"/>
      <c r="I66" s="282"/>
      <c r="J66" s="69"/>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67"/>
    </row>
    <row r="67" spans="1:53" ht="11" thickBot="1" x14ac:dyDescent="0.3">
      <c r="A67" s="67"/>
      <c r="B67" s="282"/>
      <c r="C67" s="282"/>
      <c r="D67" s="282"/>
      <c r="E67" s="282"/>
      <c r="F67" s="282"/>
      <c r="G67" s="282"/>
      <c r="H67" s="282"/>
      <c r="I67" s="282"/>
      <c r="J67" s="69"/>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67"/>
    </row>
    <row r="68" spans="1:53" ht="11" thickBot="1" x14ac:dyDescent="0.3">
      <c r="A68" s="67"/>
      <c r="B68" s="282"/>
      <c r="C68" s="282"/>
      <c r="D68" s="282"/>
      <c r="E68" s="282"/>
      <c r="F68" s="282"/>
      <c r="G68" s="282"/>
      <c r="H68" s="282"/>
      <c r="I68" s="282"/>
      <c r="J68" s="69"/>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67"/>
    </row>
    <row r="69" spans="1:53" ht="11" thickBot="1" x14ac:dyDescent="0.3">
      <c r="A69" s="67"/>
      <c r="B69" s="282"/>
      <c r="C69" s="282"/>
      <c r="D69" s="282"/>
      <c r="E69" s="282"/>
      <c r="F69" s="282"/>
      <c r="G69" s="282"/>
      <c r="H69" s="282"/>
      <c r="I69" s="282"/>
      <c r="J69" s="69"/>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67"/>
    </row>
    <row r="70" spans="1:53" ht="11" thickBot="1" x14ac:dyDescent="0.3">
      <c r="A70" s="67"/>
      <c r="B70" s="282"/>
      <c r="C70" s="282"/>
      <c r="D70" s="282"/>
      <c r="E70" s="282"/>
      <c r="F70" s="282"/>
      <c r="G70" s="282"/>
      <c r="H70" s="282"/>
      <c r="I70" s="282"/>
      <c r="J70" s="69"/>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67"/>
    </row>
    <row r="71" spans="1:53" ht="11" thickBot="1" x14ac:dyDescent="0.3">
      <c r="A71" s="67"/>
      <c r="B71" s="282"/>
      <c r="C71" s="282"/>
      <c r="D71" s="282"/>
      <c r="E71" s="282"/>
      <c r="F71" s="282"/>
      <c r="G71" s="282"/>
      <c r="H71" s="282"/>
      <c r="I71" s="282"/>
      <c r="J71" s="69"/>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67"/>
    </row>
    <row r="72" spans="1:53" ht="11" thickBot="1" x14ac:dyDescent="0.3">
      <c r="A72" s="67"/>
      <c r="B72" s="282"/>
      <c r="C72" s="282"/>
      <c r="D72" s="282"/>
      <c r="E72" s="282"/>
      <c r="F72" s="282"/>
      <c r="G72" s="282"/>
      <c r="H72" s="282"/>
      <c r="I72" s="282"/>
      <c r="J72" s="69"/>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67"/>
    </row>
    <row r="73" spans="1:53" ht="11" thickBot="1" x14ac:dyDescent="0.3">
      <c r="A73" s="67"/>
      <c r="B73" s="282"/>
      <c r="C73" s="282"/>
      <c r="D73" s="282"/>
      <c r="E73" s="282"/>
      <c r="F73" s="282"/>
      <c r="G73" s="282"/>
      <c r="H73" s="282"/>
      <c r="I73" s="282"/>
      <c r="J73" s="69"/>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67"/>
    </row>
    <row r="74" spans="1:53" ht="11" thickBot="1" x14ac:dyDescent="0.3">
      <c r="A74" s="67"/>
      <c r="B74" s="282"/>
      <c r="C74" s="282"/>
      <c r="D74" s="282"/>
      <c r="E74" s="282"/>
      <c r="F74" s="282"/>
      <c r="G74" s="282"/>
      <c r="H74" s="282"/>
      <c r="I74" s="282"/>
      <c r="J74" s="69"/>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67"/>
    </row>
    <row r="75" spans="1:53" ht="11" thickBot="1" x14ac:dyDescent="0.3">
      <c r="A75" s="67"/>
      <c r="B75" s="282"/>
      <c r="C75" s="282"/>
      <c r="D75" s="282"/>
      <c r="E75" s="282"/>
      <c r="F75" s="282"/>
      <c r="G75" s="282"/>
      <c r="H75" s="282"/>
      <c r="I75" s="282"/>
      <c r="J75" s="69"/>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67"/>
    </row>
    <row r="76" spans="1:53" ht="11" thickBot="1" x14ac:dyDescent="0.3">
      <c r="A76" s="67"/>
      <c r="B76" s="282"/>
      <c r="C76" s="282"/>
      <c r="D76" s="282"/>
      <c r="E76" s="282"/>
      <c r="F76" s="282"/>
      <c r="G76" s="282"/>
      <c r="H76" s="282"/>
      <c r="I76" s="282"/>
      <c r="J76" s="69"/>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67"/>
    </row>
    <row r="77" spans="1:53" ht="11" thickBot="1" x14ac:dyDescent="0.3">
      <c r="A77" s="67"/>
      <c r="B77" s="282"/>
      <c r="C77" s="282"/>
      <c r="D77" s="282"/>
      <c r="E77" s="282"/>
      <c r="F77" s="282"/>
      <c r="G77" s="282"/>
      <c r="H77" s="282"/>
      <c r="I77" s="282"/>
      <c r="J77" s="69"/>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67"/>
    </row>
    <row r="78" spans="1:53" ht="11" thickBot="1" x14ac:dyDescent="0.3">
      <c r="A78" s="67"/>
      <c r="B78" s="282"/>
      <c r="C78" s="282"/>
      <c r="D78" s="282"/>
      <c r="E78" s="282"/>
      <c r="F78" s="282"/>
      <c r="G78" s="282"/>
      <c r="H78" s="282"/>
      <c r="I78" s="282"/>
      <c r="J78" s="69"/>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67"/>
    </row>
    <row r="79" spans="1:53" ht="11" thickBot="1" x14ac:dyDescent="0.3">
      <c r="A79" s="67"/>
      <c r="B79" s="282"/>
      <c r="C79" s="282"/>
      <c r="D79" s="282"/>
      <c r="E79" s="282"/>
      <c r="F79" s="282"/>
      <c r="G79" s="282"/>
      <c r="H79" s="282"/>
      <c r="I79" s="282"/>
      <c r="J79" s="69"/>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67"/>
    </row>
    <row r="80" spans="1:53" ht="11" thickBot="1" x14ac:dyDescent="0.3">
      <c r="A80" s="67"/>
      <c r="B80" s="282"/>
      <c r="C80" s="282"/>
      <c r="D80" s="282"/>
      <c r="E80" s="282"/>
      <c r="F80" s="282"/>
      <c r="G80" s="282"/>
      <c r="H80" s="282"/>
      <c r="I80" s="282"/>
      <c r="J80" s="69"/>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67"/>
    </row>
    <row r="81" spans="1:53" ht="11" thickBot="1" x14ac:dyDescent="0.3">
      <c r="A81" s="67"/>
      <c r="B81" s="282"/>
      <c r="C81" s="282"/>
      <c r="D81" s="282"/>
      <c r="E81" s="282"/>
      <c r="F81" s="282"/>
      <c r="G81" s="282"/>
      <c r="H81" s="282"/>
      <c r="I81" s="282"/>
      <c r="J81" s="69"/>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67"/>
    </row>
    <row r="82" spans="1:53" ht="11" thickBot="1" x14ac:dyDescent="0.3">
      <c r="A82" s="67"/>
      <c r="B82" s="282"/>
      <c r="C82" s="282"/>
      <c r="D82" s="282"/>
      <c r="E82" s="282"/>
      <c r="F82" s="282"/>
      <c r="G82" s="282"/>
      <c r="H82" s="282"/>
      <c r="I82" s="28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67"/>
    </row>
    <row r="83" spans="1:53" ht="11" thickBot="1" x14ac:dyDescent="0.3">
      <c r="A83" s="67"/>
      <c r="B83" s="282"/>
      <c r="C83" s="282"/>
      <c r="D83" s="282"/>
      <c r="E83" s="282"/>
      <c r="F83" s="282"/>
      <c r="G83" s="282"/>
      <c r="H83" s="282"/>
      <c r="I83" s="282"/>
      <c r="J83" s="69"/>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67"/>
    </row>
    <row r="84" spans="1:53" ht="11" thickBot="1" x14ac:dyDescent="0.3">
      <c r="A84" s="67"/>
      <c r="B84" s="282"/>
      <c r="C84" s="282"/>
      <c r="D84" s="282"/>
      <c r="E84" s="282"/>
      <c r="F84" s="282"/>
      <c r="G84" s="282"/>
      <c r="H84" s="282"/>
      <c r="I84" s="282"/>
      <c r="J84" s="69"/>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67"/>
    </row>
    <row r="85" spans="1:53" ht="11" thickBot="1" x14ac:dyDescent="0.3">
      <c r="A85" s="67"/>
      <c r="B85" s="282"/>
      <c r="C85" s="282"/>
      <c r="D85" s="282"/>
      <c r="E85" s="282"/>
      <c r="F85" s="282"/>
      <c r="G85" s="282"/>
      <c r="H85" s="282"/>
      <c r="I85" s="282"/>
      <c r="J85" s="69"/>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67"/>
    </row>
    <row r="86" spans="1:53" ht="11" thickBot="1" x14ac:dyDescent="0.3">
      <c r="A86" s="67"/>
      <c r="B86" s="282"/>
      <c r="C86" s="282"/>
      <c r="D86" s="282"/>
      <c r="E86" s="282"/>
      <c r="F86" s="282"/>
      <c r="G86" s="282"/>
      <c r="H86" s="282"/>
      <c r="I86" s="282"/>
      <c r="J86" s="69"/>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67"/>
    </row>
    <row r="87" spans="1:53" ht="11" thickBot="1" x14ac:dyDescent="0.3">
      <c r="A87" s="67"/>
      <c r="B87" s="282"/>
      <c r="C87" s="282"/>
      <c r="D87" s="282"/>
      <c r="E87" s="282"/>
      <c r="F87" s="282"/>
      <c r="G87" s="282"/>
      <c r="H87" s="282"/>
      <c r="I87" s="282"/>
      <c r="J87" s="69"/>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67"/>
    </row>
    <row r="88" spans="1:53" ht="11" thickBot="1" x14ac:dyDescent="0.3">
      <c r="A88" s="67"/>
      <c r="B88" s="282"/>
      <c r="C88" s="282"/>
      <c r="D88" s="282"/>
      <c r="E88" s="282"/>
      <c r="F88" s="282"/>
      <c r="G88" s="282"/>
      <c r="H88" s="282"/>
      <c r="I88" s="282"/>
      <c r="J88" s="69"/>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67"/>
    </row>
    <row r="89" spans="1:53" ht="11" thickBot="1" x14ac:dyDescent="0.3">
      <c r="A89" s="67"/>
      <c r="B89" s="282"/>
      <c r="C89" s="282"/>
      <c r="D89" s="282"/>
      <c r="E89" s="282"/>
      <c r="F89" s="282"/>
      <c r="G89" s="282"/>
      <c r="H89" s="282"/>
      <c r="I89" s="282"/>
      <c r="J89" s="69"/>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67"/>
    </row>
    <row r="90" spans="1:53" ht="11" thickBot="1" x14ac:dyDescent="0.3">
      <c r="A90" s="67"/>
      <c r="B90" s="282"/>
      <c r="C90" s="282"/>
      <c r="D90" s="282"/>
      <c r="E90" s="282"/>
      <c r="F90" s="282"/>
      <c r="G90" s="282"/>
      <c r="H90" s="282"/>
      <c r="I90" s="282"/>
      <c r="J90" s="69"/>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67"/>
    </row>
    <row r="91" spans="1:53" ht="11" thickBot="1" x14ac:dyDescent="0.3">
      <c r="A91" s="67"/>
      <c r="B91" s="282"/>
      <c r="C91" s="282"/>
      <c r="D91" s="282"/>
      <c r="E91" s="282"/>
      <c r="F91" s="282"/>
      <c r="G91" s="282"/>
      <c r="H91" s="282"/>
      <c r="I91" s="282"/>
      <c r="J91" s="69"/>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67"/>
    </row>
    <row r="92" spans="1:53" ht="11" thickBot="1" x14ac:dyDescent="0.3">
      <c r="A92" s="67"/>
      <c r="B92" s="282"/>
      <c r="C92" s="282"/>
      <c r="D92" s="282"/>
      <c r="E92" s="282"/>
      <c r="F92" s="282"/>
      <c r="G92" s="282"/>
      <c r="H92" s="282"/>
      <c r="I92" s="282"/>
      <c r="J92" s="69"/>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67"/>
    </row>
    <row r="93" spans="1:53" ht="11" thickBot="1" x14ac:dyDescent="0.3">
      <c r="A93" s="67"/>
      <c r="B93" s="282"/>
      <c r="C93" s="282"/>
      <c r="D93" s="282"/>
      <c r="E93" s="282"/>
      <c r="F93" s="282"/>
      <c r="G93" s="282"/>
      <c r="H93" s="282"/>
      <c r="I93" s="282"/>
      <c r="J93" s="69"/>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67"/>
    </row>
    <row r="94" spans="1:53" ht="11" thickBot="1" x14ac:dyDescent="0.3">
      <c r="A94" s="67"/>
      <c r="B94" s="282"/>
      <c r="C94" s="282"/>
      <c r="D94" s="282"/>
      <c r="E94" s="282"/>
      <c r="F94" s="282"/>
      <c r="G94" s="282"/>
      <c r="H94" s="282"/>
      <c r="I94" s="282"/>
      <c r="J94" s="69"/>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67"/>
    </row>
    <row r="95" spans="1:53" ht="11" thickBot="1" x14ac:dyDescent="0.3">
      <c r="A95" s="67"/>
      <c r="B95" s="282"/>
      <c r="C95" s="282"/>
      <c r="D95" s="282"/>
      <c r="E95" s="282"/>
      <c r="F95" s="282"/>
      <c r="G95" s="282"/>
      <c r="H95" s="282"/>
      <c r="I95" s="282"/>
      <c r="J95" s="69"/>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67"/>
    </row>
    <row r="96" spans="1:53" ht="11" thickBot="1" x14ac:dyDescent="0.3">
      <c r="A96" s="67"/>
      <c r="B96" s="282"/>
      <c r="C96" s="282"/>
      <c r="D96" s="282"/>
      <c r="E96" s="282"/>
      <c r="F96" s="282"/>
      <c r="G96" s="282"/>
      <c r="H96" s="282"/>
      <c r="I96" s="282"/>
      <c r="J96" s="69"/>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67"/>
    </row>
    <row r="97" spans="1:53" ht="11" thickBot="1" x14ac:dyDescent="0.3">
      <c r="A97" s="67"/>
      <c r="B97" s="282"/>
      <c r="C97" s="282"/>
      <c r="D97" s="282"/>
      <c r="E97" s="282"/>
      <c r="F97" s="282"/>
      <c r="G97" s="282"/>
      <c r="H97" s="282"/>
      <c r="I97" s="282"/>
      <c r="J97" s="69"/>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67"/>
    </row>
    <row r="98" spans="1:53" ht="11" thickBot="1" x14ac:dyDescent="0.3">
      <c r="A98" s="67"/>
      <c r="B98" s="282"/>
      <c r="C98" s="282"/>
      <c r="D98" s="282"/>
      <c r="E98" s="282"/>
      <c r="F98" s="282"/>
      <c r="G98" s="282"/>
      <c r="H98" s="282"/>
      <c r="I98" s="282"/>
      <c r="J98" s="69"/>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67"/>
    </row>
    <row r="99" spans="1:53" ht="11" thickBot="1" x14ac:dyDescent="0.3">
      <c r="A99" s="67"/>
      <c r="B99" s="282"/>
      <c r="C99" s="282"/>
      <c r="D99" s="282"/>
      <c r="E99" s="282"/>
      <c r="F99" s="282"/>
      <c r="G99" s="282"/>
      <c r="H99" s="282"/>
      <c r="I99" s="282"/>
      <c r="J99" s="69"/>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67"/>
    </row>
    <row r="100" spans="1:53" ht="11" thickBot="1" x14ac:dyDescent="0.3">
      <c r="A100" s="67"/>
      <c r="B100" s="282"/>
      <c r="C100" s="282"/>
      <c r="D100" s="282"/>
      <c r="E100" s="282"/>
      <c r="F100" s="282"/>
      <c r="G100" s="282"/>
      <c r="H100" s="282"/>
      <c r="I100" s="282"/>
      <c r="J100" s="69"/>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67"/>
    </row>
    <row r="101" spans="1:53" ht="11" thickBot="1" x14ac:dyDescent="0.3">
      <c r="A101" s="67"/>
      <c r="B101" s="282"/>
      <c r="C101" s="282"/>
      <c r="D101" s="282"/>
      <c r="E101" s="282"/>
      <c r="F101" s="282"/>
      <c r="G101" s="282"/>
      <c r="H101" s="282"/>
      <c r="I101" s="282"/>
      <c r="J101" s="69"/>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67"/>
    </row>
    <row r="102" spans="1:53" ht="11" thickBot="1" x14ac:dyDescent="0.3">
      <c r="A102" s="67"/>
      <c r="B102" s="282"/>
      <c r="C102" s="282"/>
      <c r="D102" s="282"/>
      <c r="E102" s="282"/>
      <c r="F102" s="282"/>
      <c r="G102" s="282"/>
      <c r="H102" s="282"/>
      <c r="I102" s="282"/>
      <c r="J102" s="69"/>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67"/>
    </row>
    <row r="103" spans="1:53" ht="11" thickBot="1" x14ac:dyDescent="0.3">
      <c r="A103" s="67"/>
      <c r="B103" s="282"/>
      <c r="C103" s="282"/>
      <c r="D103" s="282"/>
      <c r="E103" s="282"/>
      <c r="F103" s="282"/>
      <c r="G103" s="282"/>
      <c r="H103" s="282"/>
      <c r="I103" s="282"/>
      <c r="J103" s="69"/>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67"/>
    </row>
    <row r="104" spans="1:53" ht="11" thickBot="1" x14ac:dyDescent="0.3">
      <c r="A104" s="67"/>
      <c r="B104" s="282"/>
      <c r="C104" s="282"/>
      <c r="D104" s="282"/>
      <c r="E104" s="282"/>
      <c r="F104" s="282"/>
      <c r="G104" s="282"/>
      <c r="H104" s="282"/>
      <c r="I104" s="282"/>
      <c r="J104" s="69"/>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67"/>
    </row>
    <row r="105" spans="1:53" ht="11" thickBot="1" x14ac:dyDescent="0.3">
      <c r="A105" s="67"/>
      <c r="B105" s="282"/>
      <c r="C105" s="282"/>
      <c r="D105" s="282"/>
      <c r="E105" s="282"/>
      <c r="F105" s="282"/>
      <c r="G105" s="282"/>
      <c r="H105" s="282"/>
      <c r="I105" s="282"/>
      <c r="J105" s="69"/>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67"/>
    </row>
    <row r="106" spans="1:53" ht="11" thickBot="1" x14ac:dyDescent="0.3">
      <c r="A106" s="67"/>
      <c r="B106" s="282"/>
      <c r="C106" s="282"/>
      <c r="D106" s="282"/>
      <c r="E106" s="282"/>
      <c r="F106" s="282"/>
      <c r="G106" s="282"/>
      <c r="H106" s="282"/>
      <c r="I106" s="282"/>
      <c r="J106" s="69"/>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67"/>
    </row>
    <row r="107" spans="1:53" ht="11" thickBot="1" x14ac:dyDescent="0.3">
      <c r="A107" s="67"/>
      <c r="B107" s="282"/>
      <c r="C107" s="282"/>
      <c r="D107" s="282"/>
      <c r="E107" s="282"/>
      <c r="F107" s="282"/>
      <c r="G107" s="282"/>
      <c r="H107" s="282"/>
      <c r="I107" s="282"/>
      <c r="J107" s="69"/>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67"/>
    </row>
    <row r="108" spans="1:53" ht="11" thickBot="1" x14ac:dyDescent="0.3">
      <c r="A108" s="67"/>
      <c r="B108" s="282"/>
      <c r="C108" s="282"/>
      <c r="D108" s="282"/>
      <c r="E108" s="282"/>
      <c r="F108" s="282"/>
      <c r="G108" s="282"/>
      <c r="H108" s="282"/>
      <c r="I108" s="282"/>
      <c r="J108" s="69"/>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67"/>
    </row>
    <row r="109" spans="1:53" ht="11" thickBot="1" x14ac:dyDescent="0.3">
      <c r="A109" s="67"/>
      <c r="B109" s="282"/>
      <c r="C109" s="282"/>
      <c r="D109" s="282"/>
      <c r="E109" s="282"/>
      <c r="F109" s="282"/>
      <c r="G109" s="282"/>
      <c r="H109" s="282"/>
      <c r="I109" s="282"/>
      <c r="J109" s="69"/>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67"/>
    </row>
    <row r="110" spans="1:53" ht="11" thickBot="1" x14ac:dyDescent="0.3">
      <c r="A110" s="67"/>
      <c r="B110" s="282"/>
      <c r="C110" s="282"/>
      <c r="D110" s="282"/>
      <c r="E110" s="282"/>
      <c r="F110" s="282"/>
      <c r="G110" s="282"/>
      <c r="H110" s="282"/>
      <c r="I110" s="282"/>
      <c r="J110" s="69"/>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67"/>
    </row>
    <row r="111" spans="1:53" ht="11" thickBot="1" x14ac:dyDescent="0.3">
      <c r="A111" s="67"/>
      <c r="B111" s="282"/>
      <c r="C111" s="282"/>
      <c r="D111" s="282"/>
      <c r="E111" s="282"/>
      <c r="F111" s="282"/>
      <c r="G111" s="282"/>
      <c r="H111" s="282"/>
      <c r="I111" s="282"/>
      <c r="J111" s="69"/>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67"/>
    </row>
    <row r="112" spans="1:53" ht="11" thickBot="1" x14ac:dyDescent="0.3">
      <c r="A112" s="67"/>
      <c r="B112" s="282"/>
      <c r="C112" s="282"/>
      <c r="D112" s="282"/>
      <c r="E112" s="282"/>
      <c r="F112" s="282"/>
      <c r="G112" s="282"/>
      <c r="H112" s="282"/>
      <c r="I112" s="282"/>
      <c r="J112" s="69"/>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67"/>
    </row>
    <row r="113" spans="1:53" ht="11" thickBot="1" x14ac:dyDescent="0.3">
      <c r="A113" s="67"/>
      <c r="B113" s="282"/>
      <c r="C113" s="282"/>
      <c r="D113" s="282"/>
      <c r="E113" s="282"/>
      <c r="F113" s="282"/>
      <c r="G113" s="282"/>
      <c r="H113" s="282"/>
      <c r="I113" s="282"/>
      <c r="J113" s="69"/>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67"/>
    </row>
    <row r="114" spans="1:53" ht="11" thickBot="1" x14ac:dyDescent="0.3">
      <c r="A114" s="67"/>
      <c r="B114" s="282"/>
      <c r="C114" s="282"/>
      <c r="D114" s="282"/>
      <c r="E114" s="282"/>
      <c r="F114" s="282"/>
      <c r="G114" s="282"/>
      <c r="H114" s="282"/>
      <c r="I114" s="282"/>
      <c r="J114" s="69"/>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67"/>
    </row>
    <row r="115" spans="1:53" ht="11" thickBot="1" x14ac:dyDescent="0.3">
      <c r="A115" s="67"/>
      <c r="B115" s="282"/>
      <c r="C115" s="282"/>
      <c r="D115" s="282"/>
      <c r="E115" s="282"/>
      <c r="F115" s="282"/>
      <c r="G115" s="282"/>
      <c r="H115" s="282"/>
      <c r="I115" s="282"/>
      <c r="J115" s="69"/>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67"/>
    </row>
    <row r="116" spans="1:53" ht="11" thickBot="1" x14ac:dyDescent="0.3">
      <c r="A116" s="67"/>
      <c r="B116" s="282"/>
      <c r="C116" s="282"/>
      <c r="D116" s="282"/>
      <c r="E116" s="282"/>
      <c r="F116" s="282"/>
      <c r="G116" s="282"/>
      <c r="H116" s="282"/>
      <c r="I116" s="282"/>
      <c r="J116" s="69"/>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67"/>
    </row>
    <row r="117" spans="1:53" ht="11" thickBot="1" x14ac:dyDescent="0.3">
      <c r="A117" s="67"/>
      <c r="B117" s="282"/>
      <c r="C117" s="282"/>
      <c r="D117" s="282"/>
      <c r="E117" s="282"/>
      <c r="F117" s="282"/>
      <c r="G117" s="282"/>
      <c r="H117" s="282"/>
      <c r="I117" s="282"/>
      <c r="J117" s="69"/>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67"/>
    </row>
    <row r="118" spans="1:53" ht="11" thickBot="1" x14ac:dyDescent="0.3">
      <c r="A118" s="67"/>
      <c r="B118" s="282"/>
      <c r="C118" s="282"/>
      <c r="D118" s="282"/>
      <c r="E118" s="282"/>
      <c r="F118" s="282"/>
      <c r="G118" s="282"/>
      <c r="H118" s="282"/>
      <c r="I118" s="282"/>
      <c r="J118" s="69"/>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67"/>
    </row>
    <row r="119" spans="1:53" ht="11" thickBot="1" x14ac:dyDescent="0.3">
      <c r="A119" s="67"/>
      <c r="B119" s="282"/>
      <c r="C119" s="282"/>
      <c r="D119" s="282"/>
      <c r="E119" s="282"/>
      <c r="F119" s="282"/>
      <c r="G119" s="282"/>
      <c r="H119" s="282"/>
      <c r="I119" s="282"/>
      <c r="J119" s="69"/>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67"/>
    </row>
    <row r="120" spans="1:53" ht="11" thickBot="1" x14ac:dyDescent="0.3">
      <c r="A120" s="67"/>
      <c r="B120" s="282"/>
      <c r="C120" s="282"/>
      <c r="D120" s="282"/>
      <c r="E120" s="282"/>
      <c r="F120" s="282"/>
      <c r="G120" s="282"/>
      <c r="H120" s="282"/>
      <c r="I120" s="282"/>
      <c r="J120" s="69"/>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67"/>
    </row>
    <row r="121" spans="1:53" ht="11" thickBot="1" x14ac:dyDescent="0.3">
      <c r="A121" s="67"/>
      <c r="B121" s="282"/>
      <c r="C121" s="282"/>
      <c r="D121" s="282"/>
      <c r="E121" s="282"/>
      <c r="F121" s="282"/>
      <c r="G121" s="282"/>
      <c r="H121" s="282"/>
      <c r="I121" s="282"/>
      <c r="J121" s="69"/>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67"/>
    </row>
    <row r="122" spans="1:53" x14ac:dyDescent="0.25">
      <c r="A122" s="594"/>
      <c r="B122" s="595"/>
      <c r="C122" s="595"/>
      <c r="D122" s="595"/>
      <c r="E122" s="595"/>
      <c r="F122" s="595"/>
      <c r="G122" s="595"/>
      <c r="H122" s="595"/>
      <c r="I122" s="595"/>
      <c r="J122" s="596"/>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594"/>
    </row>
  </sheetData>
  <sheetProtection selectLockedCells="1"/>
  <mergeCells count="24">
    <mergeCell ref="E1:F1"/>
    <mergeCell ref="B2:B4"/>
    <mergeCell ref="C2:C4"/>
    <mergeCell ref="D2:D4"/>
    <mergeCell ref="E2:E4"/>
    <mergeCell ref="F2:F4"/>
    <mergeCell ref="G5:G7"/>
    <mergeCell ref="N2:N4"/>
    <mergeCell ref="O2:O4"/>
    <mergeCell ref="P2:P4"/>
    <mergeCell ref="Q2:Q4"/>
    <mergeCell ref="I2:I4"/>
    <mergeCell ref="J2:J4"/>
    <mergeCell ref="K2:K4"/>
    <mergeCell ref="L2:L4"/>
    <mergeCell ref="M2:M4"/>
    <mergeCell ref="G2:G4"/>
    <mergeCell ref="H2:H4"/>
    <mergeCell ref="H5:H7"/>
    <mergeCell ref="Q9:T9"/>
    <mergeCell ref="T2:T4"/>
    <mergeCell ref="U2:U4"/>
    <mergeCell ref="R2:R4"/>
    <mergeCell ref="S2:S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X165"/>
  <sheetViews>
    <sheetView tabSelected="1" zoomScaleNormal="100" workbookViewId="0">
      <selection activeCell="B20" sqref="B20"/>
    </sheetView>
  </sheetViews>
  <sheetFormatPr defaultColWidth="9.1796875" defaultRowHeight="14.5" x14ac:dyDescent="0.35"/>
  <cols>
    <col min="1" max="16384" width="9.1796875" style="593"/>
  </cols>
  <sheetData>
    <row r="1" spans="1:24" x14ac:dyDescent="0.35">
      <c r="A1" s="606"/>
      <c r="B1" s="606"/>
      <c r="C1" s="606"/>
      <c r="D1" s="606"/>
      <c r="E1" s="606"/>
      <c r="F1" s="606"/>
      <c r="G1" s="606"/>
      <c r="H1" s="606"/>
      <c r="I1" s="606"/>
      <c r="J1" s="606"/>
      <c r="K1" s="606"/>
      <c r="L1" s="606"/>
      <c r="M1" s="606"/>
      <c r="N1" s="606"/>
      <c r="O1" s="606"/>
      <c r="P1" s="606"/>
      <c r="Q1" s="606"/>
      <c r="R1" s="606"/>
      <c r="S1" s="606"/>
      <c r="T1" s="606"/>
      <c r="U1" s="606"/>
      <c r="V1" s="606"/>
      <c r="W1" s="606"/>
      <c r="X1" s="606"/>
    </row>
    <row r="2" spans="1:24" x14ac:dyDescent="0.35">
      <c r="A2" s="606"/>
      <c r="B2" s="606"/>
      <c r="C2" s="606"/>
      <c r="D2" s="606"/>
      <c r="E2" s="606"/>
      <c r="F2" s="606"/>
      <c r="G2" s="606"/>
      <c r="H2" s="606"/>
      <c r="I2" s="606"/>
      <c r="J2" s="606"/>
      <c r="K2" s="606"/>
      <c r="L2" s="606"/>
      <c r="M2" s="606"/>
      <c r="N2" s="606"/>
      <c r="O2" s="606"/>
      <c r="P2" s="606"/>
      <c r="Q2" s="606"/>
      <c r="R2" s="606"/>
      <c r="S2" s="606"/>
      <c r="T2" s="606"/>
      <c r="U2" s="606"/>
      <c r="V2" s="606"/>
      <c r="W2" s="606"/>
      <c r="X2" s="606"/>
    </row>
    <row r="3" spans="1:24" x14ac:dyDescent="0.35">
      <c r="A3" s="606"/>
      <c r="B3" s="606"/>
      <c r="C3" s="606"/>
      <c r="D3" s="606"/>
      <c r="E3" s="606"/>
      <c r="F3" s="606"/>
      <c r="G3" s="606"/>
      <c r="H3" s="606"/>
      <c r="I3" s="606"/>
      <c r="J3" s="606"/>
      <c r="K3" s="606"/>
      <c r="L3" s="606"/>
      <c r="M3" s="606"/>
      <c r="N3" s="606"/>
      <c r="O3" s="606"/>
      <c r="P3" s="606"/>
      <c r="Q3" s="606"/>
      <c r="R3" s="606"/>
      <c r="S3" s="606"/>
      <c r="T3" s="606"/>
      <c r="U3" s="606"/>
      <c r="V3" s="606"/>
      <c r="W3" s="606"/>
      <c r="X3" s="606"/>
    </row>
    <row r="4" spans="1:24" x14ac:dyDescent="0.35">
      <c r="A4" s="606"/>
      <c r="B4" s="606"/>
      <c r="C4" s="606"/>
      <c r="D4" s="606"/>
      <c r="E4" s="606"/>
      <c r="F4" s="606"/>
      <c r="G4" s="606"/>
      <c r="H4" s="606"/>
      <c r="I4" s="606"/>
      <c r="J4" s="606"/>
      <c r="K4" s="606"/>
      <c r="L4" s="606"/>
      <c r="M4" s="606"/>
      <c r="N4" s="606"/>
      <c r="O4" s="606"/>
      <c r="P4" s="606"/>
      <c r="Q4" s="606"/>
      <c r="R4" s="606"/>
      <c r="S4" s="606"/>
      <c r="T4" s="606"/>
      <c r="U4" s="606"/>
      <c r="V4" s="606"/>
      <c r="W4" s="606"/>
      <c r="X4" s="606"/>
    </row>
    <row r="5" spans="1:24" x14ac:dyDescent="0.35">
      <c r="A5" s="606"/>
      <c r="B5" s="606"/>
      <c r="C5" s="606"/>
      <c r="D5" s="606"/>
      <c r="E5" s="606"/>
      <c r="F5" s="606"/>
      <c r="G5" s="606"/>
      <c r="H5" s="606"/>
      <c r="I5" s="606"/>
      <c r="J5" s="606"/>
      <c r="K5" s="606"/>
      <c r="L5" s="606"/>
      <c r="M5" s="606"/>
      <c r="N5" s="606"/>
      <c r="O5" s="606"/>
      <c r="P5" s="606"/>
      <c r="Q5" s="606"/>
      <c r="R5" s="606"/>
      <c r="S5" s="606"/>
      <c r="T5" s="606"/>
      <c r="U5" s="606"/>
      <c r="V5" s="606"/>
      <c r="W5" s="606"/>
      <c r="X5" s="606"/>
    </row>
    <row r="6" spans="1:24" x14ac:dyDescent="0.35">
      <c r="A6" s="606"/>
      <c r="B6" s="606"/>
      <c r="C6" s="606"/>
      <c r="D6" s="606"/>
      <c r="E6" s="606"/>
      <c r="F6" s="606"/>
      <c r="G6" s="606"/>
      <c r="H6" s="606"/>
      <c r="I6" s="606"/>
      <c r="J6" s="606"/>
      <c r="K6" s="606"/>
      <c r="L6" s="606"/>
      <c r="M6" s="606"/>
      <c r="N6" s="606"/>
      <c r="O6" s="606"/>
      <c r="P6" s="606"/>
      <c r="Q6" s="606"/>
      <c r="R6" s="606"/>
      <c r="S6" s="606"/>
      <c r="T6" s="606"/>
      <c r="U6" s="606"/>
      <c r="V6" s="606"/>
      <c r="W6" s="606"/>
      <c r="X6" s="606"/>
    </row>
    <row r="7" spans="1:24" x14ac:dyDescent="0.35">
      <c r="A7" s="606"/>
      <c r="B7" s="606"/>
      <c r="C7" s="606"/>
      <c r="D7" s="606"/>
      <c r="E7" s="606"/>
      <c r="F7" s="606"/>
      <c r="G7" s="606"/>
      <c r="H7" s="606"/>
      <c r="I7" s="606"/>
      <c r="J7" s="606"/>
      <c r="K7" s="606"/>
      <c r="L7" s="606"/>
      <c r="M7" s="606"/>
      <c r="N7" s="606"/>
      <c r="O7" s="606"/>
      <c r="P7" s="606"/>
      <c r="Q7" s="606"/>
      <c r="R7" s="606"/>
      <c r="S7" s="606"/>
      <c r="T7" s="606"/>
      <c r="U7" s="606"/>
      <c r="V7" s="606"/>
      <c r="W7" s="606"/>
      <c r="X7" s="606"/>
    </row>
    <row r="8" spans="1:24" x14ac:dyDescent="0.35">
      <c r="A8" s="606"/>
      <c r="B8" s="606"/>
      <c r="C8" s="606"/>
      <c r="D8" s="606"/>
      <c r="E8" s="606"/>
      <c r="F8" s="606"/>
      <c r="G8" s="606"/>
      <c r="H8" s="606"/>
      <c r="I8" s="606"/>
      <c r="J8" s="606"/>
      <c r="K8" s="606"/>
      <c r="L8" s="606"/>
      <c r="M8" s="606"/>
      <c r="N8" s="606"/>
      <c r="O8" s="606"/>
      <c r="P8" s="606"/>
      <c r="Q8" s="606"/>
      <c r="R8" s="606"/>
      <c r="S8" s="606"/>
      <c r="T8" s="606"/>
      <c r="U8" s="606"/>
      <c r="V8" s="606"/>
      <c r="W8" s="606"/>
      <c r="X8" s="606"/>
    </row>
    <row r="9" spans="1:24" x14ac:dyDescent="0.35">
      <c r="A9" s="606"/>
      <c r="B9" s="606"/>
      <c r="C9" s="606"/>
      <c r="D9" s="606"/>
      <c r="E9" s="606"/>
      <c r="F9" s="606"/>
      <c r="G9" s="606"/>
      <c r="H9" s="606"/>
      <c r="I9" s="606"/>
      <c r="J9" s="606"/>
      <c r="K9" s="606"/>
      <c r="L9" s="606"/>
      <c r="M9" s="606"/>
      <c r="N9" s="606"/>
      <c r="O9" s="606"/>
      <c r="P9" s="606"/>
      <c r="Q9" s="606"/>
      <c r="R9" s="606"/>
      <c r="S9" s="606"/>
      <c r="T9" s="606"/>
      <c r="U9" s="606"/>
      <c r="V9" s="606"/>
      <c r="W9" s="606"/>
      <c r="X9" s="606"/>
    </row>
    <row r="10" spans="1:24" x14ac:dyDescent="0.35">
      <c r="A10" s="606"/>
      <c r="B10" s="606"/>
      <c r="C10" s="606"/>
      <c r="D10" s="606"/>
      <c r="E10" s="606"/>
      <c r="F10" s="606"/>
      <c r="G10" s="606"/>
      <c r="H10" s="606"/>
      <c r="I10" s="606"/>
      <c r="J10" s="606"/>
      <c r="K10" s="606"/>
      <c r="L10" s="606"/>
      <c r="M10" s="606"/>
      <c r="N10" s="606"/>
      <c r="O10" s="606"/>
      <c r="P10" s="606"/>
      <c r="Q10" s="606"/>
      <c r="R10" s="606"/>
      <c r="S10" s="606"/>
      <c r="T10" s="606"/>
      <c r="U10" s="606"/>
      <c r="V10" s="606"/>
      <c r="W10" s="606"/>
      <c r="X10" s="606"/>
    </row>
    <row r="11" spans="1:24" x14ac:dyDescent="0.35">
      <c r="A11" s="606"/>
      <c r="B11" s="606"/>
      <c r="C11" s="606"/>
      <c r="D11" s="606"/>
      <c r="E11" s="606"/>
      <c r="F11" s="606"/>
      <c r="G11" s="606"/>
      <c r="H11" s="606"/>
      <c r="I11" s="606"/>
      <c r="J11" s="606"/>
      <c r="K11" s="606"/>
      <c r="L11" s="606"/>
      <c r="M11" s="606"/>
      <c r="N11" s="606"/>
      <c r="O11" s="606"/>
      <c r="P11" s="606"/>
      <c r="Q11" s="606"/>
      <c r="R11" s="606"/>
      <c r="S11" s="606"/>
      <c r="T11" s="606"/>
      <c r="U11" s="606"/>
      <c r="V11" s="606"/>
      <c r="W11" s="606"/>
      <c r="X11" s="606"/>
    </row>
    <row r="12" spans="1:24" x14ac:dyDescent="0.35">
      <c r="A12" s="606"/>
      <c r="B12" s="606"/>
      <c r="C12" s="606"/>
      <c r="D12" s="606"/>
      <c r="E12" s="606"/>
      <c r="F12" s="606"/>
      <c r="G12" s="606"/>
      <c r="H12" s="606"/>
      <c r="I12" s="606"/>
      <c r="J12" s="606"/>
      <c r="K12" s="606"/>
      <c r="L12" s="606"/>
      <c r="M12" s="606"/>
      <c r="N12" s="606"/>
      <c r="O12" s="606"/>
      <c r="P12" s="606"/>
      <c r="Q12" s="606"/>
      <c r="R12" s="606"/>
      <c r="S12" s="606"/>
      <c r="T12" s="606"/>
      <c r="U12" s="606"/>
      <c r="V12" s="606"/>
      <c r="W12" s="606"/>
      <c r="X12" s="606"/>
    </row>
    <row r="13" spans="1:24" x14ac:dyDescent="0.35">
      <c r="A13" s="606"/>
      <c r="B13" s="606"/>
      <c r="C13" s="606"/>
      <c r="D13" s="606"/>
      <c r="E13" s="606"/>
      <c r="F13" s="606"/>
      <c r="G13" s="606"/>
      <c r="H13" s="606"/>
      <c r="I13" s="606"/>
      <c r="J13" s="606"/>
      <c r="K13" s="606"/>
      <c r="L13" s="606"/>
      <c r="M13" s="606"/>
      <c r="N13" s="606"/>
      <c r="O13" s="606"/>
      <c r="P13" s="606"/>
      <c r="Q13" s="606"/>
      <c r="R13" s="606"/>
      <c r="S13" s="606"/>
      <c r="T13" s="606"/>
      <c r="U13" s="606"/>
      <c r="V13" s="606"/>
      <c r="W13" s="606"/>
      <c r="X13" s="606"/>
    </row>
    <row r="14" spans="1:24" x14ac:dyDescent="0.35">
      <c r="A14" s="606"/>
      <c r="B14" s="606"/>
      <c r="C14" s="606"/>
      <c r="D14" s="606"/>
      <c r="E14" s="606"/>
      <c r="F14" s="606"/>
      <c r="G14" s="606"/>
      <c r="H14" s="606"/>
      <c r="I14" s="606"/>
      <c r="J14" s="606"/>
      <c r="K14" s="606"/>
      <c r="L14" s="606"/>
      <c r="M14" s="606"/>
      <c r="N14" s="606"/>
      <c r="O14" s="606"/>
      <c r="P14" s="606"/>
      <c r="Q14" s="606"/>
      <c r="R14" s="606"/>
      <c r="S14" s="606"/>
      <c r="T14" s="606"/>
      <c r="U14" s="606"/>
      <c r="V14" s="606"/>
      <c r="W14" s="606"/>
      <c r="X14" s="606"/>
    </row>
    <row r="15" spans="1:24" x14ac:dyDescent="0.35">
      <c r="A15" s="606"/>
      <c r="B15" s="606"/>
      <c r="C15" s="606"/>
      <c r="D15" s="606"/>
      <c r="E15" s="606"/>
      <c r="F15" s="606"/>
      <c r="G15" s="606"/>
      <c r="H15" s="606"/>
      <c r="I15" s="606"/>
      <c r="J15" s="606"/>
      <c r="K15" s="606"/>
      <c r="L15" s="606"/>
      <c r="M15" s="606"/>
      <c r="N15" s="606"/>
      <c r="O15" s="606"/>
      <c r="P15" s="606"/>
      <c r="Q15" s="606"/>
      <c r="R15" s="606"/>
      <c r="S15" s="606"/>
      <c r="T15" s="606"/>
      <c r="U15" s="606"/>
      <c r="V15" s="606"/>
      <c r="W15" s="606"/>
      <c r="X15" s="606"/>
    </row>
    <row r="16" spans="1:24" x14ac:dyDescent="0.35">
      <c r="A16" s="606"/>
      <c r="B16" s="606"/>
      <c r="C16" s="606"/>
      <c r="D16" s="606"/>
      <c r="E16" s="606"/>
      <c r="F16" s="606"/>
      <c r="G16" s="606"/>
      <c r="H16" s="606"/>
      <c r="I16" s="606"/>
      <c r="J16" s="606"/>
      <c r="K16" s="606"/>
      <c r="L16" s="606"/>
      <c r="M16" s="606"/>
      <c r="N16" s="606"/>
      <c r="O16" s="606"/>
      <c r="P16" s="606"/>
      <c r="Q16" s="606"/>
      <c r="R16" s="606"/>
      <c r="S16" s="606"/>
      <c r="T16" s="606"/>
      <c r="U16" s="606"/>
      <c r="V16" s="606"/>
      <c r="W16" s="606"/>
      <c r="X16" s="606"/>
    </row>
    <row r="17" spans="1:24" x14ac:dyDescent="0.35">
      <c r="A17" s="606"/>
      <c r="B17" s="606"/>
      <c r="C17" s="606"/>
      <c r="D17" s="606"/>
      <c r="E17" s="606"/>
      <c r="F17" s="606"/>
      <c r="G17" s="606"/>
      <c r="H17" s="606"/>
      <c r="I17" s="606"/>
      <c r="J17" s="606"/>
      <c r="K17" s="606"/>
      <c r="L17" s="606"/>
      <c r="M17" s="606"/>
      <c r="N17" s="606"/>
      <c r="O17" s="606"/>
      <c r="P17" s="606"/>
      <c r="Q17" s="606"/>
      <c r="R17" s="606"/>
      <c r="S17" s="606"/>
      <c r="T17" s="606"/>
      <c r="U17" s="606"/>
      <c r="V17" s="606"/>
      <c r="W17" s="606"/>
      <c r="X17" s="606"/>
    </row>
    <row r="18" spans="1:24" x14ac:dyDescent="0.35">
      <c r="A18" s="606"/>
      <c r="B18" s="606"/>
      <c r="C18" s="606"/>
      <c r="D18" s="606"/>
      <c r="E18" s="606"/>
      <c r="F18" s="606"/>
      <c r="G18" s="606"/>
      <c r="H18" s="606"/>
      <c r="I18" s="606"/>
      <c r="J18" s="606"/>
      <c r="K18" s="606"/>
      <c r="L18" s="606"/>
      <c r="M18" s="606"/>
      <c r="N18" s="606"/>
      <c r="O18" s="606"/>
      <c r="P18" s="606"/>
      <c r="Q18" s="606"/>
      <c r="R18" s="606"/>
      <c r="S18" s="606"/>
      <c r="T18" s="606"/>
      <c r="U18" s="606"/>
      <c r="V18" s="606"/>
      <c r="W18" s="606"/>
      <c r="X18" s="606"/>
    </row>
    <row r="19" spans="1:24" x14ac:dyDescent="0.35">
      <c r="A19" s="606"/>
      <c r="B19" s="606"/>
      <c r="C19" s="606"/>
      <c r="D19" s="606"/>
      <c r="E19" s="606"/>
      <c r="F19" s="606"/>
      <c r="G19" s="606"/>
      <c r="H19" s="606"/>
      <c r="I19" s="606"/>
      <c r="J19" s="606"/>
      <c r="K19" s="606"/>
      <c r="L19" s="606"/>
      <c r="M19" s="606"/>
      <c r="N19" s="606"/>
      <c r="O19" s="606"/>
      <c r="P19" s="606"/>
      <c r="Q19" s="606"/>
      <c r="R19" s="606"/>
      <c r="S19" s="606"/>
      <c r="T19" s="606"/>
      <c r="U19" s="606"/>
      <c r="V19" s="606"/>
      <c r="W19" s="606"/>
      <c r="X19" s="606"/>
    </row>
    <row r="20" spans="1:24" x14ac:dyDescent="0.35">
      <c r="A20" s="606"/>
      <c r="B20" s="606"/>
      <c r="C20" s="606"/>
      <c r="D20" s="606"/>
      <c r="E20" s="606"/>
      <c r="F20" s="606"/>
      <c r="G20" s="606"/>
      <c r="H20" s="606"/>
      <c r="I20" s="606"/>
      <c r="J20" s="606"/>
      <c r="K20" s="606"/>
      <c r="L20" s="606"/>
      <c r="M20" s="606"/>
      <c r="N20" s="606"/>
      <c r="O20" s="606"/>
      <c r="P20" s="606"/>
      <c r="Q20" s="606"/>
      <c r="R20" s="606"/>
      <c r="S20" s="606"/>
      <c r="T20" s="606"/>
      <c r="U20" s="606"/>
      <c r="V20" s="606"/>
      <c r="W20" s="606"/>
      <c r="X20" s="606"/>
    </row>
    <row r="21" spans="1:24" x14ac:dyDescent="0.35">
      <c r="A21" s="606"/>
      <c r="B21" s="606"/>
      <c r="C21" s="606"/>
      <c r="D21" s="606"/>
      <c r="E21" s="606"/>
      <c r="F21" s="606"/>
      <c r="G21" s="606"/>
      <c r="H21" s="606"/>
      <c r="I21" s="606"/>
      <c r="J21" s="606"/>
      <c r="K21" s="606"/>
      <c r="L21" s="606"/>
      <c r="M21" s="606"/>
      <c r="N21" s="606"/>
      <c r="O21" s="606"/>
      <c r="P21" s="606"/>
      <c r="Q21" s="606"/>
      <c r="R21" s="606"/>
      <c r="S21" s="606"/>
      <c r="T21" s="606"/>
      <c r="U21" s="606"/>
      <c r="V21" s="606"/>
      <c r="W21" s="606"/>
      <c r="X21" s="606"/>
    </row>
    <row r="22" spans="1:24" x14ac:dyDescent="0.35">
      <c r="A22" s="606"/>
      <c r="B22" s="606"/>
      <c r="C22" s="606"/>
      <c r="D22" s="606"/>
      <c r="E22" s="606"/>
      <c r="F22" s="606"/>
      <c r="G22" s="606"/>
      <c r="H22" s="606"/>
      <c r="I22" s="606"/>
      <c r="J22" s="606"/>
      <c r="K22" s="606"/>
      <c r="L22" s="606"/>
      <c r="M22" s="606"/>
      <c r="N22" s="606"/>
      <c r="O22" s="606"/>
      <c r="P22" s="606"/>
      <c r="Q22" s="606"/>
      <c r="R22" s="606"/>
      <c r="S22" s="606"/>
      <c r="T22" s="606"/>
      <c r="U22" s="606"/>
      <c r="V22" s="606"/>
      <c r="W22" s="606"/>
      <c r="X22" s="606"/>
    </row>
    <row r="23" spans="1:24" x14ac:dyDescent="0.35">
      <c r="A23" s="606"/>
      <c r="B23" s="606"/>
      <c r="C23" s="606"/>
      <c r="D23" s="606"/>
      <c r="E23" s="606"/>
      <c r="F23" s="606"/>
      <c r="G23" s="606"/>
      <c r="H23" s="606"/>
      <c r="I23" s="606"/>
      <c r="J23" s="606"/>
      <c r="K23" s="606"/>
      <c r="L23" s="606"/>
      <c r="M23" s="606"/>
      <c r="N23" s="606"/>
      <c r="O23" s="606"/>
      <c r="P23" s="606"/>
      <c r="Q23" s="606"/>
      <c r="R23" s="606"/>
      <c r="S23" s="606"/>
      <c r="T23" s="606"/>
      <c r="U23" s="606"/>
      <c r="V23" s="606"/>
      <c r="W23" s="606"/>
      <c r="X23" s="606"/>
    </row>
    <row r="24" spans="1:24" x14ac:dyDescent="0.35">
      <c r="A24" s="606"/>
      <c r="B24" s="606"/>
      <c r="C24" s="606"/>
      <c r="D24" s="606"/>
      <c r="E24" s="606"/>
      <c r="F24" s="606"/>
      <c r="G24" s="606"/>
      <c r="H24" s="606"/>
      <c r="I24" s="606"/>
      <c r="J24" s="606"/>
      <c r="K24" s="606"/>
      <c r="L24" s="606"/>
      <c r="M24" s="606"/>
      <c r="N24" s="606"/>
      <c r="O24" s="606"/>
      <c r="P24" s="606"/>
      <c r="Q24" s="606"/>
      <c r="R24" s="606"/>
      <c r="S24" s="606"/>
      <c r="T24" s="606"/>
      <c r="U24" s="606"/>
      <c r="V24" s="606"/>
      <c r="W24" s="606"/>
      <c r="X24" s="606"/>
    </row>
    <row r="25" spans="1:24" x14ac:dyDescent="0.35">
      <c r="A25" s="606"/>
      <c r="B25" s="606"/>
      <c r="C25" s="606"/>
      <c r="D25" s="606"/>
      <c r="E25" s="606"/>
      <c r="F25" s="606"/>
      <c r="G25" s="606"/>
      <c r="H25" s="606"/>
      <c r="I25" s="606"/>
      <c r="J25" s="606"/>
      <c r="K25" s="606"/>
      <c r="L25" s="606"/>
      <c r="M25" s="606"/>
      <c r="N25" s="606"/>
      <c r="O25" s="606"/>
      <c r="P25" s="606"/>
      <c r="Q25" s="606"/>
      <c r="R25" s="606"/>
      <c r="S25" s="606"/>
      <c r="T25" s="606"/>
      <c r="U25" s="606"/>
      <c r="V25" s="606"/>
      <c r="W25" s="606"/>
      <c r="X25" s="606"/>
    </row>
    <row r="26" spans="1:24" x14ac:dyDescent="0.35">
      <c r="A26" s="606"/>
      <c r="B26" s="606"/>
      <c r="C26" s="606"/>
      <c r="D26" s="606"/>
      <c r="E26" s="606"/>
      <c r="F26" s="606"/>
      <c r="G26" s="606"/>
      <c r="H26" s="606"/>
      <c r="I26" s="606"/>
      <c r="J26" s="606"/>
      <c r="K26" s="606"/>
      <c r="L26" s="606"/>
      <c r="M26" s="606"/>
      <c r="N26" s="606"/>
      <c r="O26" s="606"/>
      <c r="P26" s="606"/>
      <c r="Q26" s="606"/>
      <c r="R26" s="606"/>
      <c r="S26" s="606"/>
      <c r="T26" s="606"/>
      <c r="U26" s="606"/>
      <c r="V26" s="606"/>
      <c r="W26" s="606"/>
      <c r="X26" s="606"/>
    </row>
    <row r="27" spans="1:24" x14ac:dyDescent="0.35">
      <c r="A27" s="606"/>
      <c r="B27" s="606"/>
      <c r="C27" s="606"/>
      <c r="D27" s="606"/>
      <c r="E27" s="606"/>
      <c r="F27" s="606"/>
      <c r="G27" s="606"/>
      <c r="H27" s="606"/>
      <c r="I27" s="606"/>
      <c r="J27" s="606"/>
      <c r="K27" s="606"/>
      <c r="L27" s="606"/>
      <c r="M27" s="606"/>
      <c r="N27" s="606"/>
      <c r="O27" s="606"/>
      <c r="P27" s="606"/>
      <c r="Q27" s="606"/>
      <c r="R27" s="606"/>
      <c r="S27" s="606"/>
      <c r="T27" s="606"/>
      <c r="U27" s="606"/>
      <c r="V27" s="606"/>
      <c r="W27" s="606"/>
      <c r="X27" s="606"/>
    </row>
    <row r="28" spans="1:24" x14ac:dyDescent="0.35">
      <c r="A28" s="606"/>
      <c r="B28" s="606"/>
      <c r="C28" s="606"/>
      <c r="D28" s="606"/>
      <c r="E28" s="606"/>
      <c r="F28" s="606"/>
      <c r="G28" s="606"/>
      <c r="H28" s="606"/>
      <c r="I28" s="606"/>
      <c r="J28" s="606"/>
      <c r="K28" s="606"/>
      <c r="L28" s="606"/>
      <c r="M28" s="606"/>
      <c r="N28" s="606"/>
      <c r="O28" s="606"/>
      <c r="P28" s="606"/>
      <c r="Q28" s="606"/>
      <c r="R28" s="606"/>
      <c r="S28" s="606"/>
      <c r="T28" s="606"/>
      <c r="U28" s="606"/>
      <c r="V28" s="606"/>
      <c r="W28" s="606"/>
      <c r="X28" s="606"/>
    </row>
    <row r="29" spans="1:24" x14ac:dyDescent="0.35">
      <c r="A29" s="606"/>
      <c r="B29" s="606"/>
      <c r="C29" s="606"/>
      <c r="D29" s="606"/>
      <c r="E29" s="606"/>
      <c r="F29" s="606"/>
      <c r="G29" s="606"/>
      <c r="H29" s="606"/>
      <c r="I29" s="606"/>
      <c r="J29" s="606"/>
      <c r="K29" s="606"/>
      <c r="L29" s="606"/>
      <c r="M29" s="606"/>
      <c r="N29" s="606"/>
      <c r="O29" s="606"/>
      <c r="P29" s="606"/>
      <c r="Q29" s="606"/>
      <c r="R29" s="606"/>
      <c r="S29" s="606"/>
      <c r="T29" s="606"/>
      <c r="U29" s="606"/>
      <c r="V29" s="606"/>
      <c r="W29" s="606"/>
      <c r="X29" s="606"/>
    </row>
    <row r="30" spans="1:24" x14ac:dyDescent="0.35">
      <c r="A30" s="606"/>
      <c r="B30" s="606"/>
      <c r="C30" s="606"/>
      <c r="D30" s="606"/>
      <c r="E30" s="606"/>
      <c r="F30" s="606"/>
      <c r="G30" s="606"/>
      <c r="H30" s="606"/>
      <c r="I30" s="606"/>
      <c r="J30" s="606"/>
      <c r="K30" s="606"/>
      <c r="L30" s="606"/>
      <c r="M30" s="606"/>
      <c r="N30" s="606"/>
      <c r="O30" s="606"/>
      <c r="P30" s="606"/>
      <c r="Q30" s="606"/>
      <c r="R30" s="606"/>
      <c r="S30" s="606"/>
      <c r="T30" s="606"/>
      <c r="U30" s="606"/>
      <c r="V30" s="606"/>
      <c r="W30" s="606"/>
      <c r="X30" s="606"/>
    </row>
    <row r="31" spans="1:24" x14ac:dyDescent="0.35">
      <c r="A31" s="606"/>
      <c r="B31" s="606"/>
      <c r="C31" s="606"/>
      <c r="D31" s="606"/>
      <c r="E31" s="606"/>
      <c r="F31" s="606"/>
      <c r="G31" s="606"/>
      <c r="H31" s="606"/>
      <c r="I31" s="606"/>
      <c r="J31" s="606"/>
      <c r="K31" s="606"/>
      <c r="L31" s="606"/>
      <c r="M31" s="606"/>
      <c r="N31" s="606"/>
      <c r="O31" s="606"/>
      <c r="P31" s="606"/>
      <c r="Q31" s="606"/>
      <c r="R31" s="606"/>
      <c r="S31" s="606"/>
      <c r="T31" s="606"/>
      <c r="U31" s="606"/>
      <c r="V31" s="606"/>
      <c r="W31" s="606"/>
      <c r="X31" s="606"/>
    </row>
    <row r="32" spans="1:24" x14ac:dyDescent="0.35">
      <c r="A32" s="606"/>
      <c r="B32" s="606"/>
      <c r="C32" s="606"/>
      <c r="D32" s="606"/>
      <c r="E32" s="606"/>
      <c r="F32" s="606"/>
      <c r="G32" s="606"/>
      <c r="H32" s="606"/>
      <c r="I32" s="606"/>
      <c r="J32" s="606"/>
      <c r="K32" s="606"/>
      <c r="L32" s="606"/>
      <c r="M32" s="606"/>
      <c r="N32" s="606"/>
      <c r="O32" s="606"/>
      <c r="P32" s="606"/>
      <c r="Q32" s="606"/>
      <c r="R32" s="606"/>
      <c r="S32" s="606"/>
      <c r="T32" s="606"/>
      <c r="U32" s="606"/>
      <c r="V32" s="606"/>
      <c r="W32" s="606"/>
      <c r="X32" s="606"/>
    </row>
    <row r="33" spans="1:24" x14ac:dyDescent="0.35">
      <c r="A33" s="606"/>
      <c r="B33" s="606"/>
      <c r="C33" s="606"/>
      <c r="D33" s="606"/>
      <c r="E33" s="606"/>
      <c r="F33" s="606"/>
      <c r="G33" s="606"/>
      <c r="H33" s="606"/>
      <c r="I33" s="606"/>
      <c r="J33" s="606"/>
      <c r="K33" s="606"/>
      <c r="L33" s="606"/>
      <c r="M33" s="606"/>
      <c r="N33" s="606"/>
      <c r="O33" s="606"/>
      <c r="P33" s="606"/>
      <c r="Q33" s="606"/>
      <c r="R33" s="606"/>
      <c r="S33" s="606"/>
      <c r="T33" s="606"/>
      <c r="U33" s="606"/>
      <c r="V33" s="606"/>
      <c r="W33" s="606"/>
      <c r="X33" s="606"/>
    </row>
    <row r="34" spans="1:24" x14ac:dyDescent="0.35">
      <c r="A34" s="606"/>
      <c r="B34" s="606"/>
      <c r="C34" s="606"/>
      <c r="D34" s="606"/>
      <c r="E34" s="606"/>
      <c r="F34" s="606"/>
      <c r="G34" s="606"/>
      <c r="H34" s="606"/>
      <c r="I34" s="606"/>
      <c r="J34" s="606"/>
      <c r="K34" s="606"/>
      <c r="L34" s="606"/>
      <c r="M34" s="606"/>
      <c r="N34" s="606"/>
      <c r="O34" s="606"/>
      <c r="P34" s="606"/>
      <c r="Q34" s="606"/>
      <c r="R34" s="606"/>
      <c r="S34" s="606"/>
      <c r="T34" s="606"/>
      <c r="U34" s="606"/>
      <c r="V34" s="606"/>
      <c r="W34" s="606"/>
      <c r="X34" s="606"/>
    </row>
    <row r="35" spans="1:24" x14ac:dyDescent="0.35">
      <c r="A35" s="606"/>
      <c r="B35" s="606"/>
      <c r="C35" s="606"/>
      <c r="D35" s="606"/>
      <c r="E35" s="606"/>
      <c r="F35" s="606"/>
      <c r="G35" s="606"/>
      <c r="H35" s="606"/>
      <c r="I35" s="606"/>
      <c r="J35" s="606"/>
      <c r="K35" s="606"/>
      <c r="L35" s="606"/>
      <c r="M35" s="606"/>
      <c r="N35" s="606"/>
      <c r="O35" s="606"/>
      <c r="P35" s="606"/>
      <c r="Q35" s="606"/>
      <c r="R35" s="606"/>
      <c r="S35" s="606"/>
      <c r="T35" s="606"/>
      <c r="U35" s="606"/>
      <c r="V35" s="606"/>
      <c r="W35" s="606"/>
      <c r="X35" s="606"/>
    </row>
    <row r="36" spans="1:24" x14ac:dyDescent="0.35">
      <c r="A36" s="606"/>
      <c r="B36" s="606"/>
      <c r="C36" s="606"/>
      <c r="D36" s="606"/>
      <c r="E36" s="606"/>
      <c r="F36" s="606"/>
      <c r="G36" s="606"/>
      <c r="H36" s="606"/>
      <c r="I36" s="606"/>
      <c r="J36" s="606"/>
      <c r="K36" s="606"/>
      <c r="L36" s="606"/>
      <c r="M36" s="606"/>
      <c r="N36" s="606"/>
      <c r="O36" s="606"/>
      <c r="P36" s="606"/>
      <c r="Q36" s="606"/>
      <c r="R36" s="606"/>
      <c r="S36" s="606"/>
      <c r="T36" s="606"/>
      <c r="U36" s="606"/>
      <c r="V36" s="606"/>
      <c r="W36" s="606"/>
      <c r="X36" s="606"/>
    </row>
    <row r="37" spans="1:24" x14ac:dyDescent="0.35">
      <c r="A37" s="606"/>
      <c r="B37" s="606"/>
      <c r="C37" s="606"/>
      <c r="D37" s="606"/>
      <c r="E37" s="606"/>
      <c r="F37" s="606"/>
      <c r="G37" s="606"/>
      <c r="H37" s="606"/>
      <c r="I37" s="606"/>
      <c r="J37" s="606"/>
      <c r="K37" s="606"/>
      <c r="L37" s="606"/>
      <c r="M37" s="606"/>
      <c r="N37" s="606"/>
      <c r="O37" s="606"/>
      <c r="P37" s="606"/>
      <c r="Q37" s="606"/>
      <c r="R37" s="606"/>
      <c r="S37" s="606"/>
      <c r="T37" s="606"/>
      <c r="U37" s="606"/>
      <c r="V37" s="606"/>
      <c r="W37" s="606"/>
      <c r="X37" s="606"/>
    </row>
    <row r="38" spans="1:24" x14ac:dyDescent="0.35">
      <c r="A38" s="606"/>
      <c r="B38" s="606"/>
      <c r="C38" s="606"/>
      <c r="D38" s="606"/>
      <c r="E38" s="606"/>
      <c r="F38" s="606"/>
      <c r="G38" s="606"/>
      <c r="H38" s="606"/>
      <c r="I38" s="606"/>
      <c r="J38" s="606"/>
      <c r="K38" s="606"/>
      <c r="L38" s="606"/>
      <c r="M38" s="606"/>
      <c r="N38" s="606"/>
      <c r="O38" s="606"/>
      <c r="P38" s="606"/>
      <c r="Q38" s="606"/>
      <c r="R38" s="606"/>
      <c r="S38" s="606"/>
      <c r="T38" s="606"/>
      <c r="U38" s="606"/>
      <c r="V38" s="606"/>
      <c r="W38" s="606"/>
      <c r="X38" s="606"/>
    </row>
    <row r="39" spans="1:24" x14ac:dyDescent="0.35">
      <c r="A39" s="606"/>
      <c r="B39" s="606"/>
      <c r="C39" s="606"/>
      <c r="D39" s="606"/>
      <c r="E39" s="606"/>
      <c r="F39" s="606"/>
      <c r="G39" s="606"/>
      <c r="H39" s="606"/>
      <c r="I39" s="606"/>
      <c r="J39" s="606"/>
      <c r="K39" s="606"/>
      <c r="L39" s="606"/>
      <c r="M39" s="606"/>
      <c r="N39" s="606"/>
      <c r="O39" s="606"/>
      <c r="P39" s="606"/>
      <c r="Q39" s="606"/>
      <c r="R39" s="606"/>
      <c r="S39" s="606"/>
      <c r="T39" s="606"/>
      <c r="U39" s="606"/>
      <c r="V39" s="606"/>
      <c r="W39" s="606"/>
      <c r="X39" s="606"/>
    </row>
    <row r="40" spans="1:24" x14ac:dyDescent="0.35">
      <c r="A40" s="606"/>
      <c r="B40" s="606"/>
      <c r="C40" s="606"/>
      <c r="D40" s="606"/>
      <c r="E40" s="606"/>
      <c r="F40" s="606"/>
      <c r="G40" s="606"/>
      <c r="H40" s="606"/>
      <c r="I40" s="606"/>
      <c r="J40" s="606"/>
      <c r="K40" s="606"/>
      <c r="L40" s="606"/>
      <c r="M40" s="606"/>
      <c r="N40" s="606"/>
      <c r="O40" s="606"/>
      <c r="P40" s="606"/>
      <c r="Q40" s="606"/>
      <c r="R40" s="606"/>
      <c r="S40" s="606"/>
      <c r="T40" s="606"/>
      <c r="U40" s="606"/>
      <c r="V40" s="606"/>
      <c r="W40" s="606"/>
      <c r="X40" s="606"/>
    </row>
    <row r="41" spans="1:24" x14ac:dyDescent="0.35">
      <c r="A41" s="606"/>
      <c r="B41" s="606"/>
      <c r="C41" s="606"/>
      <c r="D41" s="606"/>
      <c r="E41" s="606"/>
      <c r="F41" s="606"/>
      <c r="G41" s="606"/>
      <c r="H41" s="606"/>
      <c r="I41" s="606"/>
      <c r="J41" s="606"/>
      <c r="K41" s="606"/>
      <c r="L41" s="606"/>
      <c r="M41" s="606"/>
      <c r="N41" s="606"/>
      <c r="O41" s="606"/>
      <c r="P41" s="606"/>
      <c r="Q41" s="606"/>
      <c r="R41" s="606"/>
      <c r="S41" s="606"/>
      <c r="T41" s="606"/>
      <c r="U41" s="606"/>
      <c r="V41" s="606"/>
      <c r="W41" s="606"/>
      <c r="X41" s="606"/>
    </row>
    <row r="42" spans="1:24" x14ac:dyDescent="0.35">
      <c r="A42" s="606"/>
      <c r="B42" s="606"/>
      <c r="C42" s="606"/>
      <c r="D42" s="606"/>
      <c r="E42" s="606"/>
      <c r="F42" s="606"/>
      <c r="G42" s="606"/>
      <c r="H42" s="606"/>
      <c r="I42" s="606"/>
      <c r="J42" s="606"/>
      <c r="K42" s="606"/>
      <c r="L42" s="606"/>
      <c r="M42" s="606"/>
      <c r="N42" s="606"/>
      <c r="O42" s="606"/>
      <c r="P42" s="606"/>
      <c r="Q42" s="606"/>
      <c r="R42" s="606"/>
      <c r="S42" s="606"/>
      <c r="T42" s="606"/>
      <c r="U42" s="606"/>
      <c r="V42" s="606"/>
      <c r="W42" s="606"/>
      <c r="X42" s="606"/>
    </row>
    <row r="43" spans="1:24" x14ac:dyDescent="0.35">
      <c r="A43" s="606"/>
      <c r="B43" s="606"/>
      <c r="C43" s="606"/>
      <c r="D43" s="606"/>
      <c r="E43" s="606"/>
      <c r="F43" s="606"/>
      <c r="G43" s="606"/>
      <c r="H43" s="606"/>
      <c r="I43" s="606"/>
      <c r="J43" s="606"/>
      <c r="K43" s="606"/>
      <c r="L43" s="606"/>
      <c r="M43" s="606"/>
      <c r="N43" s="606"/>
      <c r="O43" s="606"/>
      <c r="P43" s="606"/>
      <c r="Q43" s="606"/>
      <c r="R43" s="606"/>
      <c r="S43" s="606"/>
      <c r="T43" s="606"/>
      <c r="U43" s="606"/>
      <c r="V43" s="606"/>
      <c r="W43" s="606"/>
      <c r="X43" s="606"/>
    </row>
    <row r="44" spans="1:24" x14ac:dyDescent="0.35">
      <c r="A44" s="606"/>
      <c r="B44" s="606"/>
      <c r="C44" s="606"/>
      <c r="D44" s="606"/>
      <c r="E44" s="606"/>
      <c r="F44" s="606"/>
      <c r="G44" s="606"/>
      <c r="H44" s="606"/>
      <c r="I44" s="606"/>
      <c r="J44" s="606"/>
      <c r="K44" s="606"/>
      <c r="L44" s="606"/>
      <c r="M44" s="606"/>
      <c r="N44" s="606"/>
      <c r="O44" s="606"/>
      <c r="P44" s="606"/>
      <c r="Q44" s="606"/>
      <c r="R44" s="606"/>
      <c r="S44" s="606"/>
      <c r="T44" s="606"/>
      <c r="U44" s="606"/>
      <c r="V44" s="606"/>
      <c r="W44" s="606"/>
      <c r="X44" s="606"/>
    </row>
    <row r="45" spans="1:24" x14ac:dyDescent="0.35">
      <c r="A45" s="606"/>
      <c r="B45" s="606"/>
      <c r="C45" s="606"/>
      <c r="D45" s="606"/>
      <c r="E45" s="606"/>
      <c r="F45" s="606"/>
      <c r="G45" s="606"/>
      <c r="H45" s="606"/>
      <c r="I45" s="606"/>
      <c r="J45" s="606"/>
      <c r="K45" s="606"/>
      <c r="L45" s="606"/>
      <c r="M45" s="606"/>
      <c r="N45" s="606"/>
      <c r="O45" s="606"/>
      <c r="P45" s="606"/>
      <c r="Q45" s="606"/>
      <c r="R45" s="606"/>
      <c r="S45" s="606"/>
      <c r="T45" s="606"/>
      <c r="U45" s="606"/>
      <c r="V45" s="606"/>
      <c r="W45" s="606"/>
      <c r="X45" s="606"/>
    </row>
    <row r="46" spans="1:24" x14ac:dyDescent="0.35">
      <c r="A46" s="606"/>
      <c r="B46" s="606"/>
      <c r="C46" s="606"/>
      <c r="D46" s="606"/>
      <c r="E46" s="606"/>
      <c r="F46" s="606"/>
      <c r="G46" s="606"/>
      <c r="H46" s="606"/>
      <c r="I46" s="606"/>
      <c r="J46" s="606"/>
      <c r="K46" s="606"/>
      <c r="L46" s="606"/>
      <c r="M46" s="606"/>
      <c r="N46" s="606"/>
      <c r="O46" s="606"/>
      <c r="P46" s="606"/>
      <c r="Q46" s="606"/>
      <c r="R46" s="606"/>
      <c r="S46" s="606"/>
      <c r="T46" s="606"/>
      <c r="U46" s="606"/>
      <c r="V46" s="606"/>
      <c r="W46" s="606"/>
      <c r="X46" s="606"/>
    </row>
    <row r="47" spans="1:24" x14ac:dyDescent="0.35">
      <c r="A47" s="606"/>
      <c r="B47" s="606"/>
      <c r="C47" s="606"/>
      <c r="D47" s="606"/>
      <c r="E47" s="606"/>
      <c r="F47" s="606"/>
      <c r="G47" s="606"/>
      <c r="H47" s="606"/>
      <c r="I47" s="606"/>
      <c r="J47" s="606"/>
      <c r="K47" s="606"/>
      <c r="L47" s="606"/>
      <c r="M47" s="606"/>
      <c r="N47" s="606"/>
      <c r="O47" s="606"/>
      <c r="P47" s="606"/>
      <c r="Q47" s="606"/>
      <c r="R47" s="606"/>
      <c r="S47" s="606"/>
      <c r="T47" s="606"/>
      <c r="U47" s="606"/>
      <c r="V47" s="606"/>
      <c r="W47" s="606"/>
      <c r="X47" s="606"/>
    </row>
    <row r="48" spans="1:24" x14ac:dyDescent="0.35">
      <c r="A48" s="606"/>
      <c r="B48" s="606"/>
      <c r="C48" s="606"/>
      <c r="D48" s="606"/>
      <c r="E48" s="606"/>
      <c r="F48" s="606"/>
      <c r="G48" s="606"/>
      <c r="H48" s="606"/>
      <c r="I48" s="606"/>
      <c r="J48" s="606"/>
      <c r="K48" s="606"/>
      <c r="L48" s="606"/>
      <c r="M48" s="606"/>
      <c r="N48" s="606"/>
      <c r="O48" s="606"/>
      <c r="P48" s="606"/>
      <c r="Q48" s="606"/>
      <c r="R48" s="606"/>
      <c r="S48" s="606"/>
      <c r="T48" s="606"/>
      <c r="U48" s="606"/>
      <c r="V48" s="606"/>
      <c r="W48" s="606"/>
      <c r="X48" s="606"/>
    </row>
    <row r="49" spans="1:24" x14ac:dyDescent="0.35">
      <c r="A49" s="606"/>
      <c r="B49" s="606"/>
      <c r="C49" s="606"/>
      <c r="D49" s="606"/>
      <c r="E49" s="606"/>
      <c r="F49" s="606"/>
      <c r="G49" s="606"/>
      <c r="H49" s="606"/>
      <c r="I49" s="606"/>
      <c r="J49" s="606"/>
      <c r="K49" s="606"/>
      <c r="L49" s="606"/>
      <c r="M49" s="606"/>
      <c r="N49" s="606"/>
      <c r="O49" s="606"/>
      <c r="P49" s="606"/>
      <c r="Q49" s="606"/>
      <c r="R49" s="606"/>
      <c r="S49" s="606"/>
      <c r="T49" s="606"/>
      <c r="U49" s="606"/>
      <c r="V49" s="606"/>
      <c r="W49" s="606"/>
      <c r="X49" s="606"/>
    </row>
    <row r="50" spans="1:24" x14ac:dyDescent="0.35">
      <c r="A50" s="606"/>
      <c r="B50" s="606"/>
      <c r="C50" s="606"/>
      <c r="D50" s="606"/>
      <c r="E50" s="606"/>
      <c r="F50" s="606"/>
      <c r="G50" s="606"/>
      <c r="H50" s="606"/>
      <c r="I50" s="606"/>
      <c r="J50" s="606"/>
      <c r="K50" s="606"/>
      <c r="L50" s="606"/>
      <c r="M50" s="606"/>
      <c r="N50" s="606"/>
      <c r="O50" s="606"/>
      <c r="P50" s="606"/>
      <c r="Q50" s="606"/>
      <c r="R50" s="606"/>
      <c r="S50" s="606"/>
      <c r="T50" s="606"/>
      <c r="U50" s="606"/>
      <c r="V50" s="606"/>
      <c r="W50" s="606"/>
      <c r="X50" s="606"/>
    </row>
    <row r="51" spans="1:24" x14ac:dyDescent="0.35">
      <c r="A51" s="606"/>
      <c r="B51" s="606"/>
      <c r="C51" s="606"/>
      <c r="D51" s="606"/>
      <c r="E51" s="606"/>
      <c r="F51" s="606"/>
      <c r="G51" s="606"/>
      <c r="H51" s="606"/>
      <c r="I51" s="606"/>
      <c r="J51" s="606"/>
      <c r="K51" s="606"/>
      <c r="L51" s="606"/>
      <c r="M51" s="606"/>
      <c r="N51" s="606"/>
      <c r="O51" s="606"/>
      <c r="P51" s="606"/>
      <c r="Q51" s="606"/>
      <c r="R51" s="606"/>
      <c r="S51" s="606"/>
      <c r="T51" s="606"/>
      <c r="U51" s="606"/>
      <c r="V51" s="606"/>
      <c r="W51" s="606"/>
      <c r="X51" s="606"/>
    </row>
    <row r="52" spans="1:24" x14ac:dyDescent="0.35">
      <c r="A52" s="606"/>
      <c r="B52" s="606"/>
      <c r="C52" s="606"/>
      <c r="D52" s="606"/>
      <c r="E52" s="606"/>
      <c r="F52" s="606"/>
      <c r="G52" s="606"/>
      <c r="H52" s="606"/>
      <c r="I52" s="606"/>
      <c r="J52" s="606"/>
      <c r="K52" s="606"/>
      <c r="L52" s="606"/>
      <c r="M52" s="606"/>
      <c r="N52" s="606"/>
      <c r="O52" s="606"/>
      <c r="P52" s="606"/>
      <c r="Q52" s="606"/>
      <c r="R52" s="606"/>
      <c r="S52" s="606"/>
      <c r="T52" s="606"/>
      <c r="U52" s="606"/>
      <c r="V52" s="606"/>
      <c r="W52" s="606"/>
      <c r="X52" s="606"/>
    </row>
    <row r="53" spans="1:24" x14ac:dyDescent="0.35">
      <c r="A53" s="606"/>
      <c r="B53" s="606"/>
      <c r="C53" s="606"/>
      <c r="D53" s="606"/>
      <c r="E53" s="606"/>
      <c r="F53" s="606"/>
      <c r="G53" s="606"/>
      <c r="H53" s="606"/>
      <c r="I53" s="606"/>
      <c r="J53" s="606"/>
      <c r="K53" s="606"/>
      <c r="L53" s="606"/>
      <c r="M53" s="606"/>
      <c r="N53" s="606"/>
      <c r="O53" s="606"/>
      <c r="P53" s="606"/>
      <c r="Q53" s="606"/>
      <c r="R53" s="606"/>
      <c r="S53" s="606"/>
      <c r="T53" s="606"/>
      <c r="U53" s="606"/>
      <c r="V53" s="606"/>
      <c r="W53" s="606"/>
      <c r="X53" s="606"/>
    </row>
    <row r="54" spans="1:24" x14ac:dyDescent="0.35">
      <c r="A54" s="606"/>
      <c r="B54" s="606"/>
      <c r="C54" s="606"/>
      <c r="D54" s="606"/>
      <c r="E54" s="606"/>
      <c r="F54" s="606"/>
      <c r="G54" s="606"/>
      <c r="H54" s="606"/>
      <c r="I54" s="606"/>
      <c r="J54" s="606"/>
      <c r="K54" s="606"/>
      <c r="L54" s="606"/>
      <c r="M54" s="606"/>
      <c r="N54" s="606"/>
      <c r="O54" s="606"/>
      <c r="P54" s="606"/>
      <c r="Q54" s="606"/>
      <c r="R54" s="606"/>
      <c r="S54" s="606"/>
      <c r="T54" s="606"/>
      <c r="U54" s="606"/>
      <c r="V54" s="606"/>
      <c r="W54" s="606"/>
      <c r="X54" s="606"/>
    </row>
    <row r="55" spans="1:24" x14ac:dyDescent="0.35">
      <c r="A55" s="606"/>
      <c r="B55" s="606"/>
      <c r="C55" s="606"/>
      <c r="D55" s="606"/>
      <c r="E55" s="606"/>
      <c r="F55" s="606"/>
      <c r="G55" s="606"/>
      <c r="H55" s="606"/>
      <c r="I55" s="606"/>
      <c r="J55" s="606"/>
      <c r="K55" s="606"/>
      <c r="L55" s="606"/>
      <c r="M55" s="606"/>
      <c r="N55" s="606"/>
      <c r="O55" s="606"/>
      <c r="P55" s="606"/>
      <c r="Q55" s="606"/>
      <c r="R55" s="606"/>
      <c r="S55" s="606"/>
      <c r="T55" s="606"/>
      <c r="U55" s="606"/>
      <c r="V55" s="606"/>
      <c r="W55" s="606"/>
      <c r="X55" s="606"/>
    </row>
    <row r="56" spans="1:24" x14ac:dyDescent="0.35">
      <c r="A56" s="606"/>
      <c r="B56" s="606"/>
      <c r="C56" s="606"/>
      <c r="D56" s="606"/>
      <c r="E56" s="606"/>
      <c r="F56" s="606"/>
      <c r="G56" s="606"/>
      <c r="H56" s="606"/>
      <c r="I56" s="606"/>
      <c r="J56" s="606"/>
      <c r="K56" s="606"/>
      <c r="L56" s="606"/>
      <c r="M56" s="606"/>
      <c r="N56" s="606"/>
      <c r="O56" s="606"/>
      <c r="P56" s="606"/>
      <c r="Q56" s="606"/>
      <c r="R56" s="606"/>
      <c r="S56" s="606"/>
      <c r="T56" s="606"/>
      <c r="U56" s="606"/>
      <c r="V56" s="606"/>
      <c r="W56" s="606"/>
      <c r="X56" s="606"/>
    </row>
    <row r="57" spans="1:24" x14ac:dyDescent="0.35">
      <c r="A57" s="606"/>
      <c r="B57" s="606"/>
      <c r="C57" s="606"/>
      <c r="D57" s="606"/>
      <c r="E57" s="606"/>
      <c r="F57" s="606"/>
      <c r="G57" s="606"/>
      <c r="H57" s="606"/>
      <c r="I57" s="606"/>
      <c r="J57" s="606"/>
      <c r="K57" s="606"/>
      <c r="L57" s="606"/>
      <c r="M57" s="606"/>
      <c r="N57" s="606"/>
      <c r="O57" s="606"/>
      <c r="P57" s="606"/>
      <c r="Q57" s="606"/>
      <c r="R57" s="606"/>
      <c r="S57" s="606"/>
      <c r="T57" s="606"/>
      <c r="U57" s="606"/>
      <c r="V57" s="606"/>
      <c r="W57" s="606"/>
      <c r="X57" s="606"/>
    </row>
    <row r="58" spans="1:24" x14ac:dyDescent="0.35">
      <c r="A58" s="606"/>
      <c r="B58" s="606"/>
      <c r="C58" s="606"/>
      <c r="D58" s="606"/>
      <c r="E58" s="606"/>
      <c r="F58" s="606"/>
      <c r="G58" s="606"/>
      <c r="H58" s="606"/>
      <c r="I58" s="606"/>
      <c r="J58" s="606"/>
      <c r="K58" s="606"/>
      <c r="L58" s="606"/>
      <c r="M58" s="606"/>
      <c r="N58" s="606"/>
      <c r="O58" s="606"/>
      <c r="P58" s="606"/>
      <c r="Q58" s="606"/>
      <c r="R58" s="606"/>
      <c r="S58" s="606"/>
      <c r="T58" s="606"/>
      <c r="U58" s="606"/>
      <c r="V58" s="606"/>
      <c r="W58" s="606"/>
      <c r="X58" s="606"/>
    </row>
    <row r="59" spans="1:24" x14ac:dyDescent="0.35">
      <c r="A59" s="606"/>
      <c r="B59" s="606"/>
      <c r="C59" s="606"/>
      <c r="D59" s="606"/>
      <c r="E59" s="606"/>
      <c r="F59" s="606"/>
      <c r="G59" s="606"/>
      <c r="H59" s="606"/>
      <c r="I59" s="606"/>
      <c r="J59" s="606"/>
      <c r="K59" s="606"/>
      <c r="L59" s="606"/>
      <c r="M59" s="606"/>
      <c r="N59" s="606"/>
      <c r="O59" s="606"/>
      <c r="P59" s="606"/>
      <c r="Q59" s="606"/>
      <c r="R59" s="606"/>
      <c r="S59" s="606"/>
      <c r="T59" s="606"/>
      <c r="U59" s="606"/>
      <c r="V59" s="606"/>
      <c r="W59" s="606"/>
      <c r="X59" s="606"/>
    </row>
    <row r="60" spans="1:24" x14ac:dyDescent="0.35">
      <c r="A60" s="606"/>
      <c r="B60" s="606"/>
      <c r="C60" s="606"/>
      <c r="D60" s="606"/>
      <c r="E60" s="606"/>
      <c r="F60" s="606"/>
      <c r="G60" s="606"/>
      <c r="H60" s="606"/>
      <c r="I60" s="606"/>
      <c r="J60" s="606"/>
      <c r="K60" s="606"/>
      <c r="L60" s="606"/>
      <c r="M60" s="606"/>
      <c r="N60" s="606"/>
      <c r="O60" s="606"/>
      <c r="P60" s="606"/>
      <c r="Q60" s="606"/>
      <c r="R60" s="606"/>
      <c r="S60" s="606"/>
      <c r="T60" s="606"/>
      <c r="U60" s="606"/>
      <c r="V60" s="606"/>
      <c r="W60" s="606"/>
      <c r="X60" s="606"/>
    </row>
    <row r="61" spans="1:24" x14ac:dyDescent="0.35">
      <c r="A61" s="606"/>
      <c r="B61" s="606"/>
      <c r="C61" s="606"/>
      <c r="D61" s="606"/>
      <c r="E61" s="606"/>
      <c r="F61" s="606"/>
      <c r="G61" s="606"/>
      <c r="H61" s="606"/>
      <c r="I61" s="606"/>
      <c r="J61" s="606"/>
      <c r="K61" s="606"/>
      <c r="L61" s="606"/>
      <c r="M61" s="606"/>
      <c r="N61" s="606"/>
      <c r="O61" s="606"/>
      <c r="P61" s="606"/>
      <c r="Q61" s="606"/>
      <c r="R61" s="606"/>
      <c r="S61" s="606"/>
      <c r="T61" s="606"/>
      <c r="U61" s="606"/>
      <c r="V61" s="606"/>
      <c r="W61" s="606"/>
      <c r="X61" s="606"/>
    </row>
    <row r="62" spans="1:24" x14ac:dyDescent="0.35">
      <c r="A62" s="606"/>
      <c r="B62" s="606"/>
      <c r="C62" s="606"/>
      <c r="D62" s="606"/>
      <c r="E62" s="606"/>
      <c r="F62" s="606"/>
      <c r="G62" s="606"/>
      <c r="H62" s="606"/>
      <c r="I62" s="606"/>
      <c r="J62" s="606"/>
      <c r="K62" s="606"/>
      <c r="L62" s="606"/>
      <c r="M62" s="606"/>
      <c r="N62" s="606"/>
      <c r="O62" s="606"/>
      <c r="P62" s="606"/>
      <c r="Q62" s="606"/>
      <c r="R62" s="606"/>
      <c r="S62" s="606"/>
      <c r="T62" s="606"/>
      <c r="U62" s="606"/>
      <c r="V62" s="606"/>
      <c r="W62" s="606"/>
      <c r="X62" s="606"/>
    </row>
    <row r="63" spans="1:24" x14ac:dyDescent="0.35">
      <c r="A63" s="606"/>
      <c r="B63" s="606"/>
      <c r="C63" s="606"/>
      <c r="D63" s="606"/>
      <c r="E63" s="606"/>
      <c r="F63" s="606"/>
      <c r="G63" s="606"/>
      <c r="H63" s="606"/>
      <c r="I63" s="606"/>
      <c r="J63" s="606"/>
      <c r="K63" s="606"/>
      <c r="L63" s="606"/>
      <c r="M63" s="606"/>
      <c r="N63" s="606"/>
      <c r="O63" s="606"/>
      <c r="P63" s="606"/>
      <c r="Q63" s="606"/>
      <c r="R63" s="606"/>
      <c r="S63" s="606"/>
      <c r="T63" s="606"/>
      <c r="U63" s="606"/>
      <c r="V63" s="606"/>
      <c r="W63" s="606"/>
      <c r="X63" s="606"/>
    </row>
    <row r="64" spans="1:24" x14ac:dyDescent="0.35">
      <c r="A64" s="606"/>
      <c r="B64" s="606"/>
      <c r="C64" s="606"/>
      <c r="D64" s="606"/>
      <c r="E64" s="606"/>
      <c r="F64" s="606"/>
      <c r="G64" s="606"/>
      <c r="H64" s="606"/>
      <c r="I64" s="606"/>
      <c r="J64" s="606"/>
      <c r="K64" s="606"/>
      <c r="L64" s="606"/>
      <c r="M64" s="606"/>
      <c r="N64" s="606"/>
      <c r="O64" s="606"/>
      <c r="P64" s="606"/>
      <c r="Q64" s="606"/>
      <c r="R64" s="606"/>
      <c r="S64" s="606"/>
      <c r="T64" s="606"/>
      <c r="U64" s="606"/>
      <c r="V64" s="606"/>
      <c r="W64" s="606"/>
      <c r="X64" s="606"/>
    </row>
    <row r="65" spans="1:24" x14ac:dyDescent="0.35">
      <c r="A65" s="606"/>
      <c r="B65" s="606"/>
      <c r="C65" s="606"/>
      <c r="D65" s="606"/>
      <c r="E65" s="606"/>
      <c r="F65" s="606"/>
      <c r="G65" s="606"/>
      <c r="H65" s="606"/>
      <c r="I65" s="606"/>
      <c r="J65" s="606"/>
      <c r="K65" s="606"/>
      <c r="L65" s="606"/>
      <c r="M65" s="606"/>
      <c r="N65" s="606"/>
      <c r="O65" s="606"/>
      <c r="P65" s="606"/>
      <c r="Q65" s="606"/>
      <c r="R65" s="606"/>
      <c r="S65" s="606"/>
      <c r="T65" s="606"/>
      <c r="U65" s="606"/>
      <c r="V65" s="606"/>
      <c r="W65" s="606"/>
      <c r="X65" s="606"/>
    </row>
    <row r="66" spans="1:24" x14ac:dyDescent="0.35">
      <c r="A66" s="606"/>
      <c r="B66" s="606"/>
      <c r="C66" s="606"/>
      <c r="D66" s="606"/>
      <c r="E66" s="606"/>
      <c r="F66" s="606"/>
      <c r="G66" s="606"/>
      <c r="H66" s="606"/>
      <c r="I66" s="606"/>
      <c r="J66" s="606"/>
      <c r="K66" s="606"/>
      <c r="L66" s="606"/>
      <c r="M66" s="606"/>
      <c r="N66" s="606"/>
      <c r="O66" s="606"/>
      <c r="P66" s="606"/>
      <c r="Q66" s="606"/>
      <c r="R66" s="606"/>
      <c r="S66" s="606"/>
      <c r="T66" s="606"/>
      <c r="U66" s="606"/>
      <c r="V66" s="606"/>
      <c r="W66" s="606"/>
      <c r="X66" s="606"/>
    </row>
    <row r="67" spans="1:24" x14ac:dyDescent="0.35">
      <c r="A67" s="606"/>
      <c r="B67" s="606"/>
      <c r="C67" s="606"/>
      <c r="D67" s="606"/>
      <c r="E67" s="606"/>
      <c r="F67" s="606"/>
      <c r="G67" s="606"/>
      <c r="H67" s="606"/>
      <c r="I67" s="606"/>
      <c r="J67" s="606"/>
      <c r="K67" s="606"/>
      <c r="L67" s="606"/>
      <c r="M67" s="606"/>
      <c r="N67" s="606"/>
      <c r="O67" s="606"/>
      <c r="P67" s="606"/>
      <c r="Q67" s="606"/>
      <c r="R67" s="606"/>
      <c r="S67" s="606"/>
      <c r="T67" s="606"/>
      <c r="U67" s="606"/>
      <c r="V67" s="606"/>
      <c r="W67" s="606"/>
      <c r="X67" s="606"/>
    </row>
    <row r="68" spans="1:24" x14ac:dyDescent="0.35">
      <c r="A68" s="606"/>
      <c r="B68" s="606"/>
      <c r="C68" s="606"/>
      <c r="D68" s="606"/>
      <c r="E68" s="606"/>
      <c r="F68" s="606"/>
      <c r="G68" s="606"/>
      <c r="H68" s="606"/>
      <c r="I68" s="606"/>
      <c r="J68" s="606"/>
      <c r="K68" s="606"/>
      <c r="L68" s="606"/>
      <c r="M68" s="606"/>
      <c r="N68" s="606"/>
      <c r="O68" s="606"/>
      <c r="P68" s="606"/>
      <c r="Q68" s="606"/>
      <c r="R68" s="606"/>
      <c r="S68" s="606"/>
      <c r="T68" s="606"/>
      <c r="U68" s="606"/>
      <c r="V68" s="606"/>
      <c r="W68" s="606"/>
      <c r="X68" s="606"/>
    </row>
    <row r="69" spans="1:24" x14ac:dyDescent="0.35">
      <c r="A69" s="606"/>
      <c r="B69" s="606"/>
      <c r="C69" s="606"/>
      <c r="D69" s="606"/>
      <c r="E69" s="606"/>
      <c r="F69" s="606"/>
      <c r="G69" s="606"/>
      <c r="H69" s="606"/>
      <c r="I69" s="606"/>
      <c r="J69" s="606"/>
      <c r="K69" s="606"/>
      <c r="L69" s="606"/>
      <c r="M69" s="606"/>
      <c r="N69" s="606"/>
      <c r="O69" s="606"/>
      <c r="P69" s="606"/>
      <c r="Q69" s="606"/>
      <c r="R69" s="606"/>
      <c r="S69" s="606"/>
      <c r="T69" s="606"/>
      <c r="U69" s="606"/>
      <c r="V69" s="606"/>
      <c r="W69" s="606"/>
      <c r="X69" s="606"/>
    </row>
    <row r="70" spans="1:24" x14ac:dyDescent="0.35">
      <c r="A70" s="606"/>
      <c r="B70" s="606"/>
      <c r="C70" s="606"/>
      <c r="D70" s="606"/>
      <c r="E70" s="606"/>
      <c r="F70" s="606"/>
      <c r="G70" s="606"/>
      <c r="H70" s="606"/>
      <c r="I70" s="606"/>
      <c r="J70" s="606"/>
      <c r="K70" s="606"/>
      <c r="L70" s="606"/>
      <c r="M70" s="606"/>
      <c r="N70" s="606"/>
      <c r="O70" s="606"/>
      <c r="P70" s="606"/>
      <c r="Q70" s="606"/>
      <c r="R70" s="606"/>
      <c r="S70" s="606"/>
      <c r="T70" s="606"/>
      <c r="U70" s="606"/>
      <c r="V70" s="606"/>
      <c r="W70" s="606"/>
      <c r="X70" s="606"/>
    </row>
    <row r="71" spans="1:24" x14ac:dyDescent="0.35">
      <c r="A71" s="606"/>
      <c r="B71" s="606"/>
      <c r="C71" s="606"/>
      <c r="D71" s="606"/>
      <c r="E71" s="606"/>
      <c r="F71" s="606"/>
      <c r="G71" s="606"/>
      <c r="H71" s="606"/>
      <c r="I71" s="606"/>
      <c r="J71" s="606"/>
      <c r="K71" s="606"/>
      <c r="L71" s="606"/>
      <c r="M71" s="606"/>
      <c r="N71" s="606"/>
      <c r="O71" s="606"/>
      <c r="P71" s="606"/>
      <c r="Q71" s="606"/>
      <c r="R71" s="606"/>
      <c r="S71" s="606"/>
      <c r="T71" s="606"/>
      <c r="U71" s="606"/>
      <c r="V71" s="606"/>
      <c r="W71" s="606"/>
      <c r="X71" s="606"/>
    </row>
    <row r="72" spans="1:24" x14ac:dyDescent="0.35">
      <c r="A72" s="606"/>
      <c r="B72" s="606"/>
      <c r="C72" s="606"/>
      <c r="D72" s="606"/>
      <c r="E72" s="606"/>
      <c r="F72" s="606"/>
      <c r="G72" s="606"/>
      <c r="H72" s="606"/>
      <c r="I72" s="606"/>
      <c r="J72" s="606"/>
      <c r="K72" s="606"/>
      <c r="L72" s="606"/>
      <c r="M72" s="606"/>
      <c r="N72" s="606"/>
      <c r="O72" s="606"/>
      <c r="P72" s="606"/>
      <c r="Q72" s="606"/>
      <c r="R72" s="606"/>
      <c r="S72" s="606"/>
      <c r="T72" s="606"/>
      <c r="U72" s="606"/>
      <c r="V72" s="606"/>
      <c r="W72" s="606"/>
      <c r="X72" s="606"/>
    </row>
    <row r="73" spans="1:24" x14ac:dyDescent="0.35">
      <c r="A73" s="606"/>
      <c r="B73" s="606"/>
      <c r="C73" s="606"/>
      <c r="D73" s="606"/>
      <c r="E73" s="606"/>
      <c r="F73" s="606"/>
      <c r="G73" s="606"/>
      <c r="H73" s="606"/>
      <c r="I73" s="606"/>
      <c r="J73" s="606"/>
      <c r="K73" s="606"/>
      <c r="L73" s="606"/>
      <c r="M73" s="606"/>
      <c r="N73" s="606"/>
      <c r="O73" s="606"/>
      <c r="P73" s="606"/>
      <c r="Q73" s="606"/>
      <c r="R73" s="606"/>
      <c r="S73" s="606"/>
      <c r="T73" s="606"/>
      <c r="U73" s="606"/>
      <c r="V73" s="606"/>
      <c r="W73" s="606"/>
      <c r="X73" s="606"/>
    </row>
    <row r="74" spans="1:24" x14ac:dyDescent="0.35">
      <c r="A74" s="606"/>
      <c r="B74" s="606"/>
      <c r="C74" s="606"/>
      <c r="D74" s="606"/>
      <c r="E74" s="606"/>
      <c r="F74" s="606"/>
      <c r="G74" s="606"/>
      <c r="H74" s="606"/>
      <c r="I74" s="606"/>
      <c r="J74" s="606"/>
      <c r="K74" s="606"/>
      <c r="L74" s="606"/>
      <c r="M74" s="606"/>
      <c r="N74" s="606"/>
      <c r="O74" s="606"/>
      <c r="P74" s="606"/>
      <c r="Q74" s="606"/>
      <c r="R74" s="606"/>
      <c r="S74" s="606"/>
      <c r="T74" s="606"/>
      <c r="U74" s="606"/>
      <c r="V74" s="606"/>
      <c r="W74" s="606"/>
      <c r="X74" s="606"/>
    </row>
    <row r="75" spans="1:24" x14ac:dyDescent="0.35">
      <c r="A75" s="606"/>
      <c r="B75" s="606"/>
      <c r="C75" s="606"/>
      <c r="D75" s="606"/>
      <c r="E75" s="606"/>
      <c r="F75" s="606"/>
      <c r="G75" s="606"/>
      <c r="H75" s="606"/>
      <c r="I75" s="606"/>
      <c r="J75" s="606"/>
      <c r="K75" s="606"/>
      <c r="L75" s="606"/>
      <c r="M75" s="606"/>
      <c r="N75" s="606"/>
      <c r="O75" s="606"/>
      <c r="P75" s="606"/>
      <c r="Q75" s="606"/>
      <c r="R75" s="606"/>
      <c r="S75" s="606"/>
      <c r="T75" s="606"/>
      <c r="U75" s="606"/>
      <c r="V75" s="606"/>
      <c r="W75" s="606"/>
      <c r="X75" s="606"/>
    </row>
    <row r="76" spans="1:24" x14ac:dyDescent="0.35">
      <c r="A76" s="606"/>
      <c r="B76" s="606"/>
      <c r="C76" s="606"/>
      <c r="D76" s="606"/>
      <c r="E76" s="606"/>
      <c r="F76" s="606"/>
      <c r="G76" s="606"/>
      <c r="H76" s="606"/>
      <c r="I76" s="606"/>
      <c r="J76" s="606"/>
      <c r="K76" s="606"/>
      <c r="L76" s="606"/>
      <c r="M76" s="606"/>
      <c r="N76" s="606"/>
      <c r="O76" s="606"/>
      <c r="P76" s="606"/>
      <c r="Q76" s="606"/>
      <c r="R76" s="606"/>
      <c r="S76" s="606"/>
      <c r="T76" s="606"/>
      <c r="U76" s="606"/>
      <c r="V76" s="606"/>
      <c r="W76" s="606"/>
      <c r="X76" s="606"/>
    </row>
    <row r="77" spans="1:24" x14ac:dyDescent="0.35">
      <c r="A77" s="606"/>
      <c r="B77" s="606"/>
      <c r="C77" s="606"/>
      <c r="D77" s="606"/>
      <c r="E77" s="606"/>
      <c r="F77" s="606"/>
      <c r="G77" s="606"/>
      <c r="H77" s="606"/>
      <c r="I77" s="606"/>
      <c r="J77" s="606"/>
      <c r="K77" s="606"/>
      <c r="L77" s="606"/>
      <c r="M77" s="606"/>
      <c r="N77" s="606"/>
      <c r="O77" s="606"/>
      <c r="P77" s="606"/>
      <c r="Q77" s="606"/>
      <c r="R77" s="606"/>
      <c r="S77" s="606"/>
      <c r="T77" s="606"/>
      <c r="U77" s="606"/>
      <c r="V77" s="606"/>
      <c r="W77" s="606"/>
      <c r="X77" s="606"/>
    </row>
    <row r="78" spans="1:24" x14ac:dyDescent="0.35">
      <c r="A78" s="606"/>
      <c r="B78" s="606"/>
      <c r="C78" s="606"/>
      <c r="D78" s="606"/>
      <c r="E78" s="606"/>
      <c r="F78" s="606"/>
      <c r="G78" s="606"/>
      <c r="H78" s="606"/>
      <c r="I78" s="606"/>
      <c r="J78" s="606"/>
      <c r="K78" s="606"/>
      <c r="L78" s="606"/>
      <c r="M78" s="606"/>
      <c r="N78" s="606"/>
      <c r="O78" s="606"/>
      <c r="P78" s="606"/>
      <c r="Q78" s="606"/>
      <c r="R78" s="606"/>
      <c r="S78" s="606"/>
      <c r="T78" s="606"/>
      <c r="U78" s="606"/>
      <c r="V78" s="606"/>
      <c r="W78" s="606"/>
      <c r="X78" s="606"/>
    </row>
    <row r="79" spans="1:24" x14ac:dyDescent="0.35">
      <c r="A79" s="606"/>
      <c r="B79" s="606"/>
      <c r="C79" s="606"/>
      <c r="D79" s="606"/>
      <c r="E79" s="606"/>
      <c r="F79" s="606"/>
      <c r="G79" s="606"/>
      <c r="H79" s="606"/>
      <c r="I79" s="606"/>
      <c r="J79" s="606"/>
      <c r="K79" s="606"/>
      <c r="L79" s="606"/>
      <c r="M79" s="606"/>
      <c r="N79" s="606"/>
      <c r="O79" s="606"/>
      <c r="P79" s="606"/>
      <c r="Q79" s="606"/>
      <c r="R79" s="606"/>
      <c r="S79" s="606"/>
      <c r="T79" s="606"/>
      <c r="U79" s="606"/>
      <c r="V79" s="606"/>
      <c r="W79" s="606"/>
      <c r="X79" s="606"/>
    </row>
    <row r="80" spans="1:24" x14ac:dyDescent="0.35">
      <c r="A80" s="606"/>
      <c r="B80" s="606"/>
      <c r="C80" s="606"/>
      <c r="D80" s="606"/>
      <c r="E80" s="606"/>
      <c r="F80" s="606"/>
      <c r="G80" s="606"/>
      <c r="H80" s="606"/>
      <c r="I80" s="606"/>
      <c r="J80" s="606"/>
      <c r="K80" s="606"/>
      <c r="L80" s="606"/>
      <c r="M80" s="606"/>
      <c r="N80" s="606"/>
      <c r="O80" s="606"/>
      <c r="P80" s="606"/>
      <c r="Q80" s="606"/>
      <c r="R80" s="606"/>
      <c r="S80" s="606"/>
      <c r="T80" s="606"/>
      <c r="U80" s="606"/>
      <c r="V80" s="606"/>
      <c r="W80" s="606"/>
      <c r="X80" s="606"/>
    </row>
    <row r="81" spans="1:24" x14ac:dyDescent="0.35">
      <c r="A81" s="606"/>
      <c r="B81" s="606"/>
      <c r="C81" s="606"/>
      <c r="D81" s="606"/>
      <c r="E81" s="606"/>
      <c r="F81" s="606"/>
      <c r="G81" s="606"/>
      <c r="H81" s="606"/>
      <c r="I81" s="606"/>
      <c r="J81" s="606"/>
      <c r="K81" s="606"/>
      <c r="L81" s="606"/>
      <c r="M81" s="606"/>
      <c r="N81" s="606"/>
      <c r="O81" s="606"/>
      <c r="P81" s="606"/>
      <c r="Q81" s="606"/>
      <c r="R81" s="606"/>
      <c r="S81" s="606"/>
      <c r="T81" s="606"/>
      <c r="U81" s="606"/>
      <c r="V81" s="606"/>
      <c r="W81" s="606"/>
      <c r="X81" s="606"/>
    </row>
    <row r="82" spans="1:24" x14ac:dyDescent="0.35">
      <c r="A82" s="606"/>
      <c r="B82" s="606"/>
      <c r="C82" s="606"/>
      <c r="D82" s="606"/>
      <c r="E82" s="606"/>
      <c r="F82" s="606"/>
      <c r="G82" s="606"/>
      <c r="H82" s="606"/>
      <c r="I82" s="606"/>
      <c r="J82" s="606"/>
      <c r="K82" s="606"/>
      <c r="L82" s="606"/>
      <c r="M82" s="606"/>
      <c r="N82" s="606"/>
      <c r="O82" s="606"/>
      <c r="P82" s="606"/>
      <c r="Q82" s="606"/>
      <c r="R82" s="606"/>
      <c r="S82" s="606"/>
      <c r="T82" s="606"/>
      <c r="U82" s="606"/>
      <c r="V82" s="606"/>
      <c r="W82" s="606"/>
      <c r="X82" s="606"/>
    </row>
    <row r="83" spans="1:24" x14ac:dyDescent="0.35">
      <c r="A83" s="606"/>
      <c r="B83" s="606"/>
      <c r="C83" s="606"/>
      <c r="D83" s="606"/>
      <c r="E83" s="606"/>
      <c r="F83" s="606"/>
      <c r="G83" s="606"/>
      <c r="H83" s="606"/>
      <c r="I83" s="606"/>
      <c r="J83" s="606"/>
      <c r="K83" s="606"/>
      <c r="L83" s="606"/>
      <c r="M83" s="606"/>
      <c r="N83" s="606"/>
      <c r="O83" s="606"/>
      <c r="P83" s="606"/>
      <c r="Q83" s="606"/>
      <c r="R83" s="606"/>
      <c r="S83" s="606"/>
      <c r="T83" s="606"/>
      <c r="U83" s="606"/>
      <c r="V83" s="606"/>
      <c r="W83" s="606"/>
      <c r="X83" s="606"/>
    </row>
    <row r="84" spans="1:24" x14ac:dyDescent="0.35">
      <c r="A84" s="606"/>
      <c r="B84" s="606"/>
      <c r="C84" s="606"/>
      <c r="D84" s="606"/>
      <c r="E84" s="606"/>
      <c r="F84" s="606"/>
      <c r="G84" s="606"/>
      <c r="H84" s="606"/>
      <c r="I84" s="606"/>
      <c r="J84" s="606"/>
      <c r="K84" s="606"/>
      <c r="L84" s="606"/>
      <c r="M84" s="606"/>
      <c r="N84" s="606"/>
      <c r="O84" s="606"/>
      <c r="P84" s="606"/>
      <c r="Q84" s="606"/>
      <c r="R84" s="606"/>
      <c r="S84" s="606"/>
      <c r="T84" s="606"/>
      <c r="U84" s="606"/>
      <c r="V84" s="606"/>
      <c r="W84" s="606"/>
      <c r="X84" s="606"/>
    </row>
    <row r="85" spans="1:24" x14ac:dyDescent="0.35">
      <c r="A85" s="606"/>
      <c r="B85" s="606"/>
      <c r="C85" s="606"/>
      <c r="D85" s="606"/>
      <c r="E85" s="606"/>
      <c r="F85" s="606"/>
      <c r="G85" s="606"/>
      <c r="H85" s="606"/>
      <c r="I85" s="606"/>
      <c r="J85" s="606"/>
      <c r="K85" s="606"/>
      <c r="L85" s="606"/>
      <c r="M85" s="606"/>
      <c r="N85" s="606"/>
      <c r="O85" s="606"/>
      <c r="P85" s="606"/>
      <c r="Q85" s="606"/>
      <c r="R85" s="606"/>
      <c r="S85" s="606"/>
      <c r="T85" s="606"/>
      <c r="U85" s="606"/>
      <c r="V85" s="606"/>
      <c r="W85" s="606"/>
      <c r="X85" s="606"/>
    </row>
    <row r="86" spans="1:24" x14ac:dyDescent="0.35">
      <c r="A86" s="606"/>
      <c r="B86" s="606"/>
      <c r="C86" s="606"/>
      <c r="D86" s="606"/>
      <c r="E86" s="606"/>
      <c r="F86" s="606"/>
      <c r="G86" s="606"/>
      <c r="H86" s="606"/>
      <c r="I86" s="606"/>
      <c r="J86" s="606"/>
      <c r="K86" s="606"/>
      <c r="L86" s="606"/>
      <c r="M86" s="606"/>
      <c r="N86" s="606"/>
      <c r="O86" s="606"/>
      <c r="P86" s="606"/>
      <c r="Q86" s="606"/>
      <c r="R86" s="606"/>
      <c r="S86" s="606"/>
      <c r="T86" s="606"/>
      <c r="U86" s="606"/>
      <c r="V86" s="606"/>
      <c r="W86" s="606"/>
      <c r="X86" s="606"/>
    </row>
    <row r="87" spans="1:24" x14ac:dyDescent="0.35">
      <c r="A87" s="606"/>
      <c r="B87" s="606"/>
      <c r="C87" s="606"/>
      <c r="D87" s="606"/>
      <c r="E87" s="606"/>
      <c r="F87" s="606"/>
      <c r="G87" s="606"/>
      <c r="H87" s="606"/>
      <c r="I87" s="606"/>
      <c r="J87" s="606"/>
      <c r="K87" s="606"/>
      <c r="L87" s="606"/>
      <c r="M87" s="606"/>
      <c r="N87" s="606"/>
      <c r="O87" s="606"/>
      <c r="P87" s="606"/>
      <c r="Q87" s="606"/>
      <c r="R87" s="606"/>
      <c r="S87" s="606"/>
      <c r="T87" s="606"/>
      <c r="U87" s="606"/>
      <c r="V87" s="606"/>
      <c r="W87" s="606"/>
      <c r="X87" s="606"/>
    </row>
    <row r="88" spans="1:24" x14ac:dyDescent="0.35">
      <c r="A88" s="606"/>
      <c r="B88" s="606"/>
      <c r="C88" s="606"/>
      <c r="D88" s="606"/>
      <c r="E88" s="606"/>
      <c r="F88" s="606"/>
      <c r="G88" s="606"/>
      <c r="H88" s="606"/>
      <c r="I88" s="606"/>
      <c r="J88" s="606"/>
      <c r="K88" s="606"/>
      <c r="L88" s="606"/>
      <c r="M88" s="606"/>
      <c r="N88" s="606"/>
      <c r="O88" s="606"/>
      <c r="P88" s="606"/>
      <c r="Q88" s="606"/>
      <c r="R88" s="606"/>
      <c r="S88" s="606"/>
      <c r="T88" s="606"/>
      <c r="U88" s="606"/>
      <c r="V88" s="606"/>
      <c r="W88" s="606"/>
      <c r="X88" s="606"/>
    </row>
    <row r="89" spans="1:24" x14ac:dyDescent="0.35">
      <c r="A89" s="606"/>
      <c r="B89" s="606"/>
      <c r="C89" s="606"/>
      <c r="D89" s="606"/>
      <c r="E89" s="606"/>
      <c r="F89" s="606"/>
      <c r="G89" s="606"/>
      <c r="H89" s="606"/>
      <c r="I89" s="606"/>
      <c r="J89" s="606"/>
      <c r="K89" s="606"/>
      <c r="L89" s="606"/>
      <c r="M89" s="606"/>
      <c r="N89" s="606"/>
      <c r="O89" s="606"/>
      <c r="P89" s="606"/>
      <c r="Q89" s="606"/>
      <c r="R89" s="606"/>
      <c r="S89" s="606"/>
      <c r="T89" s="606"/>
      <c r="U89" s="606"/>
      <c r="V89" s="606"/>
      <c r="W89" s="606"/>
      <c r="X89" s="606"/>
    </row>
    <row r="90" spans="1:24" x14ac:dyDescent="0.35">
      <c r="A90" s="606"/>
      <c r="B90" s="606"/>
      <c r="C90" s="606"/>
      <c r="D90" s="606"/>
      <c r="E90" s="606"/>
      <c r="F90" s="606"/>
      <c r="G90" s="606"/>
      <c r="H90" s="606"/>
      <c r="I90" s="606"/>
      <c r="J90" s="606"/>
      <c r="K90" s="606"/>
      <c r="L90" s="606"/>
      <c r="M90" s="606"/>
      <c r="N90" s="606"/>
      <c r="O90" s="606"/>
      <c r="P90" s="606"/>
      <c r="Q90" s="606"/>
      <c r="R90" s="606"/>
      <c r="S90" s="606"/>
      <c r="T90" s="606"/>
      <c r="U90" s="606"/>
      <c r="V90" s="606"/>
      <c r="W90" s="606"/>
      <c r="X90" s="606"/>
    </row>
    <row r="91" spans="1:24" x14ac:dyDescent="0.35">
      <c r="A91" s="606"/>
      <c r="B91" s="606"/>
      <c r="C91" s="606"/>
      <c r="D91" s="606"/>
      <c r="E91" s="606"/>
      <c r="F91" s="606"/>
      <c r="G91" s="606"/>
      <c r="H91" s="606"/>
      <c r="I91" s="606"/>
      <c r="J91" s="606"/>
      <c r="K91" s="606"/>
      <c r="L91" s="606"/>
      <c r="M91" s="606"/>
      <c r="N91" s="606"/>
      <c r="O91" s="606"/>
      <c r="P91" s="606"/>
      <c r="Q91" s="606"/>
      <c r="R91" s="606"/>
      <c r="S91" s="606"/>
      <c r="T91" s="606"/>
      <c r="U91" s="606"/>
      <c r="V91" s="606"/>
      <c r="W91" s="606"/>
      <c r="X91" s="606"/>
    </row>
    <row r="92" spans="1:24" x14ac:dyDescent="0.35">
      <c r="A92" s="606"/>
      <c r="B92" s="606"/>
      <c r="C92" s="606"/>
      <c r="D92" s="606"/>
      <c r="E92" s="606"/>
      <c r="F92" s="606"/>
      <c r="G92" s="606"/>
      <c r="H92" s="606"/>
      <c r="I92" s="606"/>
      <c r="J92" s="606"/>
      <c r="K92" s="606"/>
      <c r="L92" s="606"/>
      <c r="M92" s="606"/>
      <c r="N92" s="606"/>
      <c r="O92" s="606"/>
      <c r="P92" s="606"/>
      <c r="Q92" s="606"/>
      <c r="R92" s="606"/>
      <c r="S92" s="606"/>
      <c r="T92" s="606"/>
      <c r="U92" s="606"/>
      <c r="V92" s="606"/>
      <c r="W92" s="606"/>
      <c r="X92" s="606"/>
    </row>
    <row r="93" spans="1:24" x14ac:dyDescent="0.35">
      <c r="A93" s="606"/>
      <c r="B93" s="606"/>
      <c r="C93" s="606"/>
      <c r="D93" s="606"/>
      <c r="E93" s="606"/>
      <c r="F93" s="606"/>
      <c r="G93" s="606"/>
      <c r="H93" s="606"/>
      <c r="I93" s="606"/>
      <c r="J93" s="606"/>
      <c r="K93" s="606"/>
      <c r="L93" s="606"/>
      <c r="M93" s="606"/>
      <c r="N93" s="606"/>
      <c r="O93" s="606"/>
      <c r="P93" s="606"/>
      <c r="Q93" s="606"/>
      <c r="R93" s="606"/>
      <c r="S93" s="606"/>
      <c r="T93" s="606"/>
      <c r="U93" s="606"/>
      <c r="V93" s="606"/>
      <c r="W93" s="606"/>
      <c r="X93" s="606"/>
    </row>
    <row r="94" spans="1:24" x14ac:dyDescent="0.35">
      <c r="A94" s="606"/>
      <c r="B94" s="606"/>
      <c r="C94" s="606"/>
      <c r="D94" s="606"/>
      <c r="E94" s="606"/>
      <c r="F94" s="606"/>
      <c r="G94" s="606"/>
      <c r="H94" s="606"/>
      <c r="I94" s="606"/>
      <c r="J94" s="606"/>
      <c r="K94" s="606"/>
      <c r="L94" s="606"/>
      <c r="M94" s="606"/>
      <c r="N94" s="606"/>
      <c r="O94" s="606"/>
      <c r="P94" s="606"/>
      <c r="Q94" s="606"/>
      <c r="R94" s="606"/>
      <c r="S94" s="606"/>
      <c r="T94" s="606"/>
      <c r="U94" s="606"/>
      <c r="V94" s="606"/>
      <c r="W94" s="606"/>
      <c r="X94" s="606"/>
    </row>
    <row r="95" spans="1:24" x14ac:dyDescent="0.35">
      <c r="A95" s="606"/>
      <c r="B95" s="606"/>
      <c r="C95" s="606"/>
      <c r="D95" s="606"/>
      <c r="E95" s="606"/>
      <c r="F95" s="606"/>
      <c r="G95" s="606"/>
      <c r="H95" s="606"/>
      <c r="I95" s="606"/>
      <c r="J95" s="606"/>
      <c r="K95" s="606"/>
      <c r="L95" s="606"/>
      <c r="M95" s="606"/>
      <c r="N95" s="606"/>
      <c r="O95" s="606"/>
      <c r="P95" s="606"/>
      <c r="Q95" s="606"/>
      <c r="R95" s="606"/>
      <c r="S95" s="606"/>
      <c r="T95" s="606"/>
      <c r="U95" s="606"/>
      <c r="V95" s="606"/>
      <c r="W95" s="606"/>
      <c r="X95" s="606"/>
    </row>
    <row r="96" spans="1:24" x14ac:dyDescent="0.35">
      <c r="A96" s="606"/>
      <c r="B96" s="606"/>
      <c r="C96" s="606"/>
      <c r="D96" s="606"/>
      <c r="E96" s="606"/>
      <c r="F96" s="606"/>
      <c r="G96" s="606"/>
      <c r="H96" s="606"/>
      <c r="I96" s="606"/>
      <c r="J96" s="606"/>
      <c r="K96" s="606"/>
      <c r="L96" s="606"/>
      <c r="M96" s="606"/>
      <c r="N96" s="606"/>
      <c r="O96" s="606"/>
      <c r="P96" s="606"/>
      <c r="Q96" s="606"/>
      <c r="R96" s="606"/>
      <c r="S96" s="606"/>
      <c r="T96" s="606"/>
      <c r="U96" s="606"/>
      <c r="V96" s="606"/>
      <c r="W96" s="606"/>
      <c r="X96" s="606"/>
    </row>
    <row r="97" spans="1:24" x14ac:dyDescent="0.35">
      <c r="A97" s="606"/>
      <c r="B97" s="606"/>
      <c r="C97" s="606"/>
      <c r="D97" s="606"/>
      <c r="E97" s="606"/>
      <c r="F97" s="606"/>
      <c r="G97" s="606"/>
      <c r="H97" s="606"/>
      <c r="I97" s="606"/>
      <c r="J97" s="606"/>
      <c r="K97" s="606"/>
      <c r="L97" s="606"/>
      <c r="M97" s="606"/>
      <c r="N97" s="606"/>
      <c r="O97" s="606"/>
      <c r="P97" s="606"/>
      <c r="Q97" s="606"/>
      <c r="R97" s="606"/>
      <c r="S97" s="606"/>
      <c r="T97" s="606"/>
      <c r="U97" s="606"/>
      <c r="V97" s="606"/>
      <c r="W97" s="606"/>
      <c r="X97" s="606"/>
    </row>
    <row r="98" spans="1:24" x14ac:dyDescent="0.35">
      <c r="A98" s="606"/>
      <c r="B98" s="606"/>
      <c r="C98" s="606"/>
      <c r="D98" s="606"/>
      <c r="E98" s="606"/>
      <c r="F98" s="606"/>
      <c r="G98" s="606"/>
      <c r="H98" s="606"/>
      <c r="I98" s="606"/>
      <c r="J98" s="606"/>
      <c r="K98" s="606"/>
      <c r="L98" s="606"/>
      <c r="M98" s="606"/>
      <c r="N98" s="606"/>
      <c r="O98" s="606"/>
      <c r="P98" s="606"/>
      <c r="Q98" s="606"/>
      <c r="R98" s="606"/>
      <c r="S98" s="606"/>
      <c r="T98" s="606"/>
      <c r="U98" s="606"/>
      <c r="V98" s="606"/>
      <c r="W98" s="606"/>
      <c r="X98" s="606"/>
    </row>
    <row r="99" spans="1:24" x14ac:dyDescent="0.35">
      <c r="A99" s="606"/>
      <c r="B99" s="606"/>
      <c r="C99" s="606"/>
      <c r="D99" s="606"/>
      <c r="E99" s="606"/>
      <c r="F99" s="606"/>
      <c r="G99" s="606"/>
      <c r="H99" s="606"/>
      <c r="I99" s="606"/>
      <c r="J99" s="606"/>
      <c r="K99" s="606"/>
      <c r="L99" s="606"/>
      <c r="M99" s="606"/>
      <c r="N99" s="606"/>
      <c r="O99" s="606"/>
      <c r="P99" s="606"/>
      <c r="Q99" s="606"/>
      <c r="R99" s="606"/>
      <c r="S99" s="606"/>
      <c r="T99" s="606"/>
      <c r="U99" s="606"/>
      <c r="V99" s="606"/>
      <c r="W99" s="606"/>
      <c r="X99" s="606"/>
    </row>
    <row r="100" spans="1:24" x14ac:dyDescent="0.35">
      <c r="A100" s="606"/>
      <c r="B100" s="606"/>
      <c r="C100" s="606"/>
      <c r="D100" s="606"/>
      <c r="E100" s="606"/>
      <c r="F100" s="606"/>
      <c r="G100" s="606"/>
      <c r="H100" s="606"/>
      <c r="I100" s="606"/>
      <c r="J100" s="606"/>
      <c r="K100" s="606"/>
      <c r="L100" s="606"/>
      <c r="M100" s="606"/>
      <c r="N100" s="606"/>
      <c r="O100" s="606"/>
      <c r="P100" s="606"/>
      <c r="Q100" s="606"/>
      <c r="R100" s="606"/>
      <c r="S100" s="606"/>
      <c r="T100" s="606"/>
      <c r="U100" s="606"/>
      <c r="V100" s="606"/>
      <c r="W100" s="606"/>
      <c r="X100" s="606"/>
    </row>
    <row r="101" spans="1:24" x14ac:dyDescent="0.35">
      <c r="A101" s="606"/>
      <c r="B101" s="606"/>
      <c r="C101" s="606"/>
      <c r="D101" s="606"/>
      <c r="E101" s="606"/>
      <c r="F101" s="606"/>
      <c r="G101" s="606"/>
      <c r="H101" s="606"/>
      <c r="I101" s="606"/>
      <c r="J101" s="606"/>
      <c r="K101" s="606"/>
      <c r="L101" s="606"/>
      <c r="M101" s="606"/>
      <c r="N101" s="606"/>
      <c r="O101" s="606"/>
      <c r="P101" s="606"/>
      <c r="Q101" s="606"/>
      <c r="R101" s="606"/>
      <c r="S101" s="606"/>
      <c r="T101" s="606"/>
      <c r="U101" s="606"/>
      <c r="V101" s="606"/>
      <c r="W101" s="606"/>
      <c r="X101" s="606"/>
    </row>
    <row r="102" spans="1:24" x14ac:dyDescent="0.35">
      <c r="A102" s="606"/>
      <c r="B102" s="606"/>
      <c r="C102" s="606"/>
      <c r="D102" s="606"/>
      <c r="E102" s="606"/>
      <c r="F102" s="606"/>
      <c r="G102" s="606"/>
      <c r="H102" s="606"/>
      <c r="I102" s="606"/>
      <c r="J102" s="606"/>
      <c r="K102" s="606"/>
      <c r="L102" s="606"/>
      <c r="M102" s="606"/>
      <c r="N102" s="606"/>
      <c r="O102" s="606"/>
      <c r="P102" s="606"/>
      <c r="Q102" s="606"/>
      <c r="R102" s="606"/>
      <c r="S102" s="606"/>
      <c r="T102" s="606"/>
      <c r="U102" s="606"/>
      <c r="V102" s="606"/>
      <c r="W102" s="606"/>
      <c r="X102" s="606"/>
    </row>
    <row r="103" spans="1:24" x14ac:dyDescent="0.35">
      <c r="A103" s="606"/>
      <c r="B103" s="606"/>
      <c r="C103" s="606"/>
      <c r="D103" s="606"/>
      <c r="E103" s="606"/>
      <c r="F103" s="606"/>
      <c r="G103" s="606"/>
      <c r="H103" s="606"/>
      <c r="I103" s="606"/>
      <c r="J103" s="606"/>
      <c r="K103" s="606"/>
      <c r="L103" s="606"/>
      <c r="M103" s="606"/>
      <c r="N103" s="606"/>
      <c r="O103" s="606"/>
      <c r="P103" s="606"/>
      <c r="Q103" s="606"/>
      <c r="R103" s="606"/>
      <c r="S103" s="606"/>
      <c r="T103" s="606"/>
      <c r="U103" s="606"/>
      <c r="V103" s="606"/>
      <c r="W103" s="606"/>
      <c r="X103" s="606"/>
    </row>
    <row r="104" spans="1:24" x14ac:dyDescent="0.35">
      <c r="A104" s="606"/>
      <c r="B104" s="606"/>
      <c r="C104" s="606"/>
      <c r="D104" s="606"/>
      <c r="E104" s="606"/>
      <c r="F104" s="606"/>
      <c r="G104" s="606"/>
      <c r="H104" s="606"/>
      <c r="I104" s="606"/>
      <c r="J104" s="606"/>
      <c r="K104" s="606"/>
      <c r="L104" s="606"/>
      <c r="M104" s="606"/>
      <c r="N104" s="606"/>
      <c r="O104" s="606"/>
      <c r="P104" s="606"/>
      <c r="Q104" s="606"/>
      <c r="R104" s="606"/>
      <c r="S104" s="606"/>
      <c r="T104" s="606"/>
      <c r="U104" s="606"/>
      <c r="V104" s="606"/>
      <c r="W104" s="606"/>
      <c r="X104" s="606"/>
    </row>
    <row r="105" spans="1:24" x14ac:dyDescent="0.35">
      <c r="A105" s="606"/>
      <c r="B105" s="606"/>
      <c r="C105" s="606"/>
      <c r="D105" s="606"/>
      <c r="E105" s="606"/>
      <c r="F105" s="606"/>
      <c r="G105" s="606"/>
      <c r="H105" s="606"/>
      <c r="I105" s="606"/>
      <c r="J105" s="606"/>
      <c r="K105" s="606"/>
      <c r="L105" s="606"/>
      <c r="M105" s="606"/>
      <c r="N105" s="606"/>
      <c r="O105" s="606"/>
      <c r="P105" s="606"/>
      <c r="Q105" s="606"/>
      <c r="R105" s="606"/>
      <c r="S105" s="606"/>
      <c r="T105" s="606"/>
      <c r="U105" s="606"/>
      <c r="V105" s="606"/>
      <c r="W105" s="606"/>
      <c r="X105" s="606"/>
    </row>
    <row r="106" spans="1:24" x14ac:dyDescent="0.35">
      <c r="A106" s="606"/>
      <c r="B106" s="606"/>
      <c r="C106" s="606"/>
      <c r="D106" s="606"/>
      <c r="E106" s="606"/>
      <c r="F106" s="606"/>
      <c r="G106" s="606"/>
      <c r="H106" s="606"/>
      <c r="I106" s="606"/>
      <c r="J106" s="606"/>
      <c r="K106" s="606"/>
      <c r="L106" s="606"/>
      <c r="M106" s="606"/>
      <c r="N106" s="606"/>
      <c r="O106" s="606"/>
      <c r="P106" s="606"/>
      <c r="Q106" s="606"/>
      <c r="R106" s="606"/>
      <c r="S106" s="606"/>
      <c r="T106" s="606"/>
      <c r="U106" s="606"/>
      <c r="V106" s="606"/>
      <c r="W106" s="606"/>
      <c r="X106" s="606"/>
    </row>
    <row r="107" spans="1:24" x14ac:dyDescent="0.35">
      <c r="A107" s="606"/>
      <c r="B107" s="606"/>
      <c r="C107" s="606"/>
      <c r="D107" s="606"/>
      <c r="E107" s="606"/>
      <c r="F107" s="606"/>
      <c r="G107" s="606"/>
      <c r="H107" s="606"/>
      <c r="I107" s="606"/>
      <c r="J107" s="606"/>
      <c r="K107" s="606"/>
      <c r="L107" s="606"/>
      <c r="M107" s="606"/>
      <c r="N107" s="606"/>
      <c r="O107" s="606"/>
      <c r="P107" s="606"/>
      <c r="Q107" s="606"/>
      <c r="R107" s="606"/>
      <c r="S107" s="606"/>
      <c r="T107" s="606"/>
      <c r="U107" s="606"/>
      <c r="V107" s="606"/>
      <c r="W107" s="606"/>
      <c r="X107" s="606"/>
    </row>
    <row r="108" spans="1:24" x14ac:dyDescent="0.35">
      <c r="A108" s="606"/>
      <c r="B108" s="606"/>
      <c r="C108" s="606"/>
      <c r="D108" s="606"/>
      <c r="E108" s="606"/>
      <c r="F108" s="606"/>
      <c r="G108" s="606"/>
      <c r="H108" s="606"/>
      <c r="I108" s="606"/>
      <c r="J108" s="606"/>
      <c r="K108" s="606"/>
      <c r="L108" s="606"/>
      <c r="M108" s="606"/>
      <c r="N108" s="606"/>
      <c r="O108" s="606"/>
      <c r="P108" s="606"/>
      <c r="Q108" s="606"/>
      <c r="R108" s="606"/>
      <c r="S108" s="606"/>
      <c r="T108" s="606"/>
      <c r="U108" s="606"/>
      <c r="V108" s="606"/>
      <c r="W108" s="606"/>
      <c r="X108" s="606"/>
    </row>
    <row r="109" spans="1:24" x14ac:dyDescent="0.35">
      <c r="A109" s="606"/>
      <c r="B109" s="606"/>
      <c r="C109" s="606"/>
      <c r="D109" s="606"/>
      <c r="E109" s="606"/>
      <c r="F109" s="606"/>
      <c r="G109" s="606"/>
      <c r="H109" s="606"/>
      <c r="I109" s="606"/>
      <c r="J109" s="606"/>
      <c r="K109" s="606"/>
      <c r="L109" s="606"/>
      <c r="M109" s="606"/>
      <c r="N109" s="606"/>
      <c r="O109" s="606"/>
      <c r="P109" s="606"/>
      <c r="Q109" s="606"/>
      <c r="R109" s="606"/>
      <c r="S109" s="606"/>
      <c r="T109" s="606"/>
      <c r="U109" s="606"/>
      <c r="V109" s="606"/>
      <c r="W109" s="606"/>
      <c r="X109" s="606"/>
    </row>
    <row r="110" spans="1:24" x14ac:dyDescent="0.35">
      <c r="A110" s="606"/>
      <c r="B110" s="606"/>
      <c r="C110" s="606"/>
      <c r="D110" s="606"/>
      <c r="E110" s="606"/>
      <c r="F110" s="606"/>
      <c r="G110" s="606"/>
      <c r="H110" s="606"/>
      <c r="I110" s="606"/>
      <c r="J110" s="606"/>
      <c r="K110" s="606"/>
      <c r="L110" s="606"/>
      <c r="M110" s="606"/>
      <c r="N110" s="606"/>
      <c r="O110" s="606"/>
      <c r="P110" s="606"/>
      <c r="Q110" s="606"/>
      <c r="R110" s="606"/>
      <c r="S110" s="606"/>
      <c r="T110" s="606"/>
      <c r="U110" s="606"/>
      <c r="V110" s="606"/>
      <c r="W110" s="606"/>
      <c r="X110" s="606"/>
    </row>
    <row r="111" spans="1:24" x14ac:dyDescent="0.35">
      <c r="A111" s="606"/>
      <c r="B111" s="606"/>
      <c r="C111" s="606"/>
      <c r="D111" s="606"/>
      <c r="E111" s="606"/>
      <c r="F111" s="606"/>
      <c r="G111" s="606"/>
      <c r="H111" s="606"/>
      <c r="I111" s="606"/>
      <c r="J111" s="606"/>
      <c r="K111" s="606"/>
      <c r="L111" s="606"/>
      <c r="M111" s="606"/>
      <c r="N111" s="606"/>
      <c r="O111" s="606"/>
      <c r="P111" s="606"/>
      <c r="Q111" s="606"/>
      <c r="R111" s="606"/>
      <c r="S111" s="606"/>
      <c r="T111" s="606"/>
      <c r="U111" s="606"/>
      <c r="V111" s="606"/>
      <c r="W111" s="606"/>
      <c r="X111" s="606"/>
    </row>
    <row r="112" spans="1:24" x14ac:dyDescent="0.35">
      <c r="A112" s="606"/>
      <c r="B112" s="606"/>
      <c r="C112" s="606"/>
      <c r="D112" s="606"/>
      <c r="E112" s="606"/>
      <c r="F112" s="606"/>
      <c r="G112" s="606"/>
      <c r="H112" s="606"/>
      <c r="I112" s="606"/>
      <c r="J112" s="606"/>
      <c r="K112" s="606"/>
      <c r="L112" s="606"/>
      <c r="M112" s="606"/>
      <c r="N112" s="606"/>
      <c r="O112" s="606"/>
      <c r="P112" s="606"/>
      <c r="Q112" s="606"/>
      <c r="R112" s="606"/>
      <c r="S112" s="606"/>
      <c r="T112" s="606"/>
      <c r="U112" s="606"/>
      <c r="V112" s="606"/>
      <c r="W112" s="606"/>
      <c r="X112" s="606"/>
    </row>
    <row r="113" spans="1:24" x14ac:dyDescent="0.35">
      <c r="A113" s="606"/>
      <c r="B113" s="606"/>
      <c r="C113" s="606"/>
      <c r="D113" s="606"/>
      <c r="E113" s="606"/>
      <c r="F113" s="606"/>
      <c r="G113" s="606"/>
      <c r="H113" s="606"/>
      <c r="I113" s="606"/>
      <c r="J113" s="606"/>
      <c r="K113" s="606"/>
      <c r="L113" s="606"/>
      <c r="M113" s="606"/>
      <c r="N113" s="606"/>
      <c r="O113" s="606"/>
      <c r="P113" s="606"/>
      <c r="Q113" s="606"/>
      <c r="R113" s="606"/>
      <c r="S113" s="606"/>
      <c r="T113" s="606"/>
      <c r="U113" s="606"/>
      <c r="V113" s="606"/>
      <c r="W113" s="606"/>
      <c r="X113" s="606"/>
    </row>
    <row r="114" spans="1:24" x14ac:dyDescent="0.35">
      <c r="A114" s="606"/>
      <c r="B114" s="606"/>
      <c r="C114" s="606"/>
      <c r="D114" s="606"/>
      <c r="E114" s="606"/>
      <c r="F114" s="606"/>
      <c r="G114" s="606"/>
      <c r="H114" s="606"/>
      <c r="I114" s="606"/>
      <c r="J114" s="606"/>
      <c r="K114" s="606"/>
      <c r="L114" s="606"/>
      <c r="M114" s="606"/>
      <c r="N114" s="606"/>
      <c r="O114" s="606"/>
      <c r="P114" s="606"/>
      <c r="Q114" s="606"/>
      <c r="R114" s="606"/>
      <c r="S114" s="606"/>
      <c r="T114" s="606"/>
      <c r="U114" s="606"/>
      <c r="V114" s="606"/>
      <c r="W114" s="606"/>
      <c r="X114" s="606"/>
    </row>
    <row r="115" spans="1:24" x14ac:dyDescent="0.35">
      <c r="A115" s="606"/>
      <c r="B115" s="606"/>
      <c r="C115" s="606"/>
      <c r="D115" s="606"/>
      <c r="E115" s="606"/>
      <c r="F115" s="606"/>
      <c r="G115" s="606"/>
      <c r="H115" s="606"/>
      <c r="I115" s="606"/>
      <c r="J115" s="606"/>
      <c r="K115" s="606"/>
      <c r="L115" s="606"/>
      <c r="M115" s="606"/>
      <c r="N115" s="606"/>
      <c r="O115" s="606"/>
      <c r="P115" s="606"/>
      <c r="Q115" s="606"/>
      <c r="R115" s="606"/>
      <c r="S115" s="606"/>
      <c r="T115" s="606"/>
      <c r="U115" s="606"/>
      <c r="V115" s="606"/>
      <c r="W115" s="606"/>
      <c r="X115" s="606"/>
    </row>
    <row r="116" spans="1:24" x14ac:dyDescent="0.35">
      <c r="A116" s="606"/>
      <c r="B116" s="606"/>
      <c r="C116" s="606"/>
      <c r="D116" s="606"/>
      <c r="E116" s="606"/>
      <c r="F116" s="606"/>
      <c r="G116" s="606"/>
      <c r="H116" s="606"/>
      <c r="I116" s="606"/>
      <c r="J116" s="606"/>
      <c r="K116" s="606"/>
      <c r="L116" s="606"/>
      <c r="M116" s="606"/>
      <c r="N116" s="606"/>
      <c r="O116" s="606"/>
      <c r="P116" s="606"/>
      <c r="Q116" s="606"/>
      <c r="R116" s="606"/>
      <c r="S116" s="606"/>
      <c r="T116" s="606"/>
      <c r="U116" s="606"/>
      <c r="V116" s="606"/>
      <c r="W116" s="606"/>
      <c r="X116" s="606"/>
    </row>
    <row r="117" spans="1:24" x14ac:dyDescent="0.35">
      <c r="A117" s="606"/>
      <c r="B117" s="606"/>
      <c r="C117" s="606"/>
      <c r="D117" s="606"/>
      <c r="E117" s="606"/>
      <c r="F117" s="606"/>
      <c r="G117" s="606"/>
      <c r="H117" s="606"/>
      <c r="I117" s="606"/>
      <c r="J117" s="606"/>
      <c r="K117" s="606"/>
      <c r="L117" s="606"/>
      <c r="M117" s="606"/>
      <c r="N117" s="606"/>
      <c r="O117" s="606"/>
      <c r="P117" s="606"/>
      <c r="Q117" s="606"/>
      <c r="R117" s="606"/>
      <c r="S117" s="606"/>
      <c r="T117" s="606"/>
      <c r="U117" s="606"/>
      <c r="V117" s="606"/>
      <c r="W117" s="606"/>
      <c r="X117" s="606"/>
    </row>
    <row r="118" spans="1:24" x14ac:dyDescent="0.35">
      <c r="A118" s="606"/>
      <c r="B118" s="606"/>
      <c r="C118" s="606"/>
      <c r="D118" s="606"/>
      <c r="E118" s="606"/>
      <c r="F118" s="606"/>
      <c r="G118" s="606"/>
      <c r="H118" s="606"/>
      <c r="I118" s="606"/>
      <c r="J118" s="606"/>
      <c r="K118" s="606"/>
      <c r="L118" s="606"/>
      <c r="M118" s="606"/>
      <c r="N118" s="606"/>
      <c r="O118" s="606"/>
      <c r="P118" s="606"/>
      <c r="Q118" s="606"/>
      <c r="R118" s="606"/>
      <c r="S118" s="606"/>
      <c r="T118" s="606"/>
      <c r="U118" s="606"/>
      <c r="V118" s="606"/>
      <c r="W118" s="606"/>
      <c r="X118" s="606"/>
    </row>
    <row r="119" spans="1:24" x14ac:dyDescent="0.35">
      <c r="A119" s="606"/>
      <c r="B119" s="606"/>
      <c r="C119" s="606"/>
      <c r="D119" s="606"/>
      <c r="E119" s="606"/>
      <c r="F119" s="606"/>
      <c r="G119" s="606"/>
      <c r="H119" s="606"/>
      <c r="I119" s="606"/>
      <c r="J119" s="606"/>
      <c r="K119" s="606"/>
      <c r="L119" s="606"/>
      <c r="M119" s="606"/>
      <c r="N119" s="606"/>
      <c r="O119" s="606"/>
      <c r="P119" s="606"/>
      <c r="Q119" s="606"/>
      <c r="R119" s="606"/>
      <c r="S119" s="606"/>
      <c r="T119" s="606"/>
      <c r="U119" s="606"/>
      <c r="V119" s="606"/>
      <c r="W119" s="606"/>
      <c r="X119" s="606"/>
    </row>
    <row r="120" spans="1:24" x14ac:dyDescent="0.35">
      <c r="A120" s="606"/>
      <c r="B120" s="606"/>
      <c r="C120" s="606"/>
      <c r="D120" s="606"/>
      <c r="E120" s="606"/>
      <c r="F120" s="606"/>
      <c r="G120" s="606"/>
      <c r="H120" s="606"/>
      <c r="I120" s="606"/>
      <c r="J120" s="606"/>
      <c r="K120" s="606"/>
      <c r="L120" s="606"/>
      <c r="M120" s="606"/>
      <c r="N120" s="606"/>
      <c r="O120" s="606"/>
      <c r="P120" s="606"/>
      <c r="Q120" s="606"/>
      <c r="R120" s="606"/>
      <c r="S120" s="606"/>
      <c r="T120" s="606"/>
      <c r="U120" s="606"/>
      <c r="V120" s="606"/>
      <c r="W120" s="606"/>
      <c r="X120" s="606"/>
    </row>
    <row r="121" spans="1:24" x14ac:dyDescent="0.35">
      <c r="A121" s="606"/>
      <c r="B121" s="606"/>
      <c r="C121" s="606"/>
      <c r="D121" s="606"/>
      <c r="E121" s="606"/>
      <c r="F121" s="606"/>
      <c r="G121" s="606"/>
      <c r="H121" s="606"/>
      <c r="I121" s="606"/>
      <c r="J121" s="606"/>
      <c r="K121" s="606"/>
      <c r="L121" s="606"/>
      <c r="M121" s="606"/>
      <c r="N121" s="606"/>
      <c r="O121" s="606"/>
      <c r="P121" s="606"/>
      <c r="Q121" s="606"/>
      <c r="R121" s="606"/>
      <c r="S121" s="606"/>
      <c r="T121" s="606"/>
      <c r="U121" s="606"/>
      <c r="V121" s="606"/>
      <c r="W121" s="606"/>
      <c r="X121" s="606"/>
    </row>
    <row r="122" spans="1:24" x14ac:dyDescent="0.35">
      <c r="A122" s="606"/>
      <c r="B122" s="606"/>
      <c r="C122" s="606"/>
      <c r="D122" s="606"/>
      <c r="E122" s="606"/>
      <c r="F122" s="606"/>
      <c r="G122" s="606"/>
      <c r="H122" s="606"/>
      <c r="I122" s="606"/>
      <c r="J122" s="606"/>
      <c r="K122" s="606"/>
      <c r="L122" s="606"/>
      <c r="M122" s="606"/>
      <c r="N122" s="606"/>
      <c r="O122" s="606"/>
      <c r="P122" s="606"/>
      <c r="Q122" s="606"/>
      <c r="R122" s="606"/>
      <c r="S122" s="606"/>
      <c r="T122" s="606"/>
      <c r="U122" s="606"/>
      <c r="V122" s="606"/>
      <c r="W122" s="606"/>
      <c r="X122" s="606"/>
    </row>
    <row r="123" spans="1:24" x14ac:dyDescent="0.35">
      <c r="A123" s="606"/>
      <c r="B123" s="606"/>
      <c r="C123" s="606"/>
      <c r="D123" s="606"/>
      <c r="E123" s="606"/>
      <c r="F123" s="606"/>
      <c r="G123" s="606"/>
      <c r="H123" s="606"/>
      <c r="I123" s="606"/>
      <c r="J123" s="606"/>
      <c r="K123" s="606"/>
      <c r="L123" s="606"/>
      <c r="M123" s="606"/>
      <c r="N123" s="606"/>
      <c r="O123" s="606"/>
      <c r="P123" s="606"/>
      <c r="Q123" s="606"/>
      <c r="R123" s="606"/>
      <c r="S123" s="606"/>
      <c r="T123" s="606"/>
      <c r="U123" s="606"/>
      <c r="V123" s="606"/>
      <c r="W123" s="606"/>
      <c r="X123" s="606"/>
    </row>
    <row r="124" spans="1:24" x14ac:dyDescent="0.35">
      <c r="A124" s="606"/>
      <c r="B124" s="606"/>
      <c r="C124" s="606"/>
      <c r="D124" s="606"/>
      <c r="E124" s="606"/>
      <c r="F124" s="606"/>
      <c r="G124" s="606"/>
      <c r="H124" s="606"/>
      <c r="I124" s="606"/>
      <c r="J124" s="606"/>
      <c r="K124" s="606"/>
      <c r="L124" s="606"/>
      <c r="M124" s="606"/>
      <c r="N124" s="606"/>
      <c r="O124" s="606"/>
      <c r="P124" s="606"/>
      <c r="Q124" s="606"/>
      <c r="R124" s="606"/>
      <c r="S124" s="606"/>
      <c r="T124" s="606"/>
      <c r="U124" s="606"/>
      <c r="V124" s="606"/>
      <c r="W124" s="606"/>
      <c r="X124" s="606"/>
    </row>
    <row r="125" spans="1:24" x14ac:dyDescent="0.35">
      <c r="A125" s="606"/>
      <c r="B125" s="606"/>
      <c r="C125" s="606"/>
      <c r="D125" s="606"/>
      <c r="E125" s="606"/>
      <c r="F125" s="606"/>
      <c r="G125" s="606"/>
      <c r="H125" s="606"/>
      <c r="I125" s="606"/>
      <c r="J125" s="606"/>
      <c r="K125" s="606"/>
      <c r="L125" s="606"/>
      <c r="M125" s="606"/>
      <c r="N125" s="606"/>
      <c r="O125" s="606"/>
      <c r="P125" s="606"/>
      <c r="Q125" s="606"/>
      <c r="R125" s="606"/>
      <c r="S125" s="606"/>
      <c r="T125" s="606"/>
      <c r="U125" s="606"/>
      <c r="V125" s="606"/>
      <c r="W125" s="606"/>
      <c r="X125" s="606"/>
    </row>
    <row r="126" spans="1:24" x14ac:dyDescent="0.35">
      <c r="A126" s="606"/>
      <c r="B126" s="606"/>
      <c r="C126" s="606"/>
      <c r="D126" s="606"/>
      <c r="E126" s="606"/>
      <c r="F126" s="606"/>
      <c r="G126" s="606"/>
      <c r="H126" s="606"/>
      <c r="I126" s="606"/>
      <c r="J126" s="606"/>
      <c r="K126" s="606"/>
      <c r="L126" s="606"/>
      <c r="M126" s="606"/>
      <c r="N126" s="606"/>
      <c r="O126" s="606"/>
      <c r="P126" s="606"/>
      <c r="Q126" s="606"/>
      <c r="R126" s="606"/>
      <c r="S126" s="606"/>
      <c r="T126" s="606"/>
      <c r="U126" s="606"/>
      <c r="V126" s="606"/>
      <c r="W126" s="606"/>
      <c r="X126" s="606"/>
    </row>
    <row r="127" spans="1:24" x14ac:dyDescent="0.35">
      <c r="A127" s="606"/>
      <c r="B127" s="606"/>
      <c r="C127" s="606"/>
      <c r="D127" s="606"/>
      <c r="E127" s="606"/>
      <c r="F127" s="606"/>
      <c r="G127" s="606"/>
      <c r="H127" s="606"/>
      <c r="I127" s="606"/>
      <c r="J127" s="606"/>
      <c r="K127" s="606"/>
      <c r="L127" s="606"/>
      <c r="M127" s="606"/>
      <c r="N127" s="606"/>
      <c r="O127" s="606"/>
      <c r="P127" s="606"/>
      <c r="Q127" s="606"/>
      <c r="R127" s="606"/>
      <c r="S127" s="606"/>
      <c r="T127" s="606"/>
      <c r="U127" s="606"/>
      <c r="V127" s="606"/>
      <c r="W127" s="606"/>
      <c r="X127" s="606"/>
    </row>
    <row r="128" spans="1:24" x14ac:dyDescent="0.35">
      <c r="A128" s="606"/>
      <c r="B128" s="606"/>
      <c r="C128" s="606"/>
      <c r="D128" s="606"/>
      <c r="E128" s="606"/>
      <c r="F128" s="606"/>
      <c r="G128" s="606"/>
      <c r="H128" s="606"/>
      <c r="I128" s="606"/>
      <c r="J128" s="606"/>
      <c r="K128" s="606"/>
      <c r="L128" s="606"/>
      <c r="M128" s="606"/>
      <c r="N128" s="606"/>
      <c r="O128" s="606"/>
      <c r="P128" s="606"/>
      <c r="Q128" s="606"/>
      <c r="R128" s="606"/>
      <c r="S128" s="606"/>
      <c r="T128" s="606"/>
      <c r="U128" s="606"/>
      <c r="V128" s="606"/>
      <c r="W128" s="606"/>
      <c r="X128" s="606"/>
    </row>
    <row r="129" spans="1:24" x14ac:dyDescent="0.35">
      <c r="A129" s="606"/>
      <c r="B129" s="606"/>
      <c r="C129" s="606"/>
      <c r="D129" s="606"/>
      <c r="E129" s="606"/>
      <c r="F129" s="606"/>
      <c r="G129" s="606"/>
      <c r="H129" s="606"/>
      <c r="I129" s="606"/>
      <c r="J129" s="606"/>
      <c r="K129" s="606"/>
      <c r="L129" s="606"/>
      <c r="M129" s="606"/>
      <c r="N129" s="606"/>
      <c r="O129" s="606"/>
      <c r="P129" s="606"/>
      <c r="Q129" s="606"/>
      <c r="R129" s="606"/>
      <c r="S129" s="606"/>
      <c r="T129" s="606"/>
      <c r="U129" s="606"/>
      <c r="V129" s="606"/>
      <c r="W129" s="606"/>
      <c r="X129" s="606"/>
    </row>
    <row r="130" spans="1:24" x14ac:dyDescent="0.35">
      <c r="A130" s="606"/>
      <c r="B130" s="606"/>
      <c r="C130" s="606"/>
      <c r="D130" s="606"/>
      <c r="E130" s="606"/>
      <c r="F130" s="606"/>
      <c r="G130" s="606"/>
      <c r="H130" s="606"/>
      <c r="I130" s="606"/>
      <c r="J130" s="606"/>
      <c r="K130" s="606"/>
      <c r="L130" s="606"/>
      <c r="M130" s="606"/>
      <c r="N130" s="606"/>
      <c r="O130" s="606"/>
      <c r="P130" s="606"/>
      <c r="Q130" s="606"/>
      <c r="R130" s="606"/>
      <c r="S130" s="606"/>
      <c r="T130" s="606"/>
      <c r="U130" s="606"/>
      <c r="V130" s="606"/>
      <c r="W130" s="606"/>
      <c r="X130" s="606"/>
    </row>
    <row r="131" spans="1:24" x14ac:dyDescent="0.35">
      <c r="A131" s="606"/>
      <c r="B131" s="606"/>
      <c r="C131" s="606"/>
      <c r="D131" s="606"/>
      <c r="E131" s="606"/>
      <c r="F131" s="606"/>
      <c r="G131" s="606"/>
      <c r="H131" s="606"/>
      <c r="I131" s="606"/>
      <c r="J131" s="606"/>
      <c r="K131" s="606"/>
      <c r="L131" s="606"/>
      <c r="M131" s="606"/>
      <c r="N131" s="606"/>
      <c r="O131" s="606"/>
      <c r="P131" s="606"/>
      <c r="Q131" s="606"/>
      <c r="R131" s="606"/>
      <c r="S131" s="606"/>
      <c r="T131" s="606"/>
      <c r="U131" s="606"/>
      <c r="V131" s="606"/>
      <c r="W131" s="606"/>
      <c r="X131" s="606"/>
    </row>
    <row r="132" spans="1:24" x14ac:dyDescent="0.35">
      <c r="A132" s="606"/>
      <c r="B132" s="606"/>
      <c r="C132" s="606"/>
      <c r="D132" s="606"/>
      <c r="E132" s="606"/>
      <c r="F132" s="606"/>
      <c r="G132" s="606"/>
      <c r="H132" s="606"/>
      <c r="I132" s="606"/>
      <c r="J132" s="606"/>
      <c r="K132" s="606"/>
      <c r="L132" s="606"/>
      <c r="M132" s="606"/>
      <c r="N132" s="606"/>
      <c r="O132" s="606"/>
      <c r="P132" s="606"/>
      <c r="Q132" s="606"/>
      <c r="R132" s="606"/>
      <c r="S132" s="606"/>
      <c r="T132" s="606"/>
      <c r="U132" s="606"/>
      <c r="V132" s="606"/>
      <c r="W132" s="606"/>
      <c r="X132" s="606"/>
    </row>
    <row r="133" spans="1:24" x14ac:dyDescent="0.35">
      <c r="A133" s="606"/>
      <c r="B133" s="606"/>
      <c r="C133" s="606"/>
      <c r="D133" s="606"/>
      <c r="E133" s="606"/>
      <c r="F133" s="606"/>
      <c r="G133" s="606"/>
      <c r="H133" s="606"/>
      <c r="I133" s="606"/>
      <c r="J133" s="606"/>
      <c r="K133" s="606"/>
      <c r="L133" s="606"/>
      <c r="M133" s="606"/>
      <c r="N133" s="606"/>
      <c r="O133" s="606"/>
      <c r="P133" s="606"/>
      <c r="Q133" s="606"/>
      <c r="R133" s="606"/>
      <c r="S133" s="606"/>
      <c r="T133" s="606"/>
      <c r="U133" s="606"/>
      <c r="V133" s="606"/>
      <c r="W133" s="606"/>
      <c r="X133" s="606"/>
    </row>
    <row r="134" spans="1:24" x14ac:dyDescent="0.35">
      <c r="A134" s="606"/>
      <c r="B134" s="606"/>
      <c r="C134" s="606"/>
      <c r="D134" s="606"/>
      <c r="E134" s="606"/>
      <c r="F134" s="606"/>
      <c r="G134" s="606"/>
      <c r="H134" s="606"/>
      <c r="I134" s="606"/>
      <c r="J134" s="606"/>
      <c r="K134" s="606"/>
      <c r="L134" s="606"/>
      <c r="M134" s="606"/>
      <c r="N134" s="606"/>
      <c r="O134" s="606"/>
      <c r="P134" s="606"/>
      <c r="Q134" s="606"/>
      <c r="R134" s="606"/>
      <c r="S134" s="606"/>
      <c r="T134" s="606"/>
      <c r="U134" s="606"/>
      <c r="V134" s="606"/>
      <c r="W134" s="606"/>
      <c r="X134" s="606"/>
    </row>
    <row r="135" spans="1:24" x14ac:dyDescent="0.35">
      <c r="A135" s="606"/>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row>
    <row r="136" spans="1:24" x14ac:dyDescent="0.35">
      <c r="A136" s="606"/>
      <c r="B136" s="606"/>
      <c r="C136" s="606"/>
      <c r="D136" s="606"/>
      <c r="E136" s="606"/>
      <c r="F136" s="606"/>
      <c r="G136" s="606"/>
      <c r="H136" s="606"/>
      <c r="I136" s="606"/>
      <c r="J136" s="606"/>
      <c r="K136" s="606"/>
      <c r="L136" s="606"/>
      <c r="M136" s="606"/>
      <c r="N136" s="606"/>
      <c r="O136" s="606"/>
      <c r="P136" s="606"/>
      <c r="Q136" s="606"/>
      <c r="R136" s="606"/>
      <c r="S136" s="606"/>
      <c r="T136" s="606"/>
      <c r="U136" s="606"/>
      <c r="V136" s="606"/>
      <c r="W136" s="606"/>
      <c r="X136" s="606"/>
    </row>
    <row r="137" spans="1:24" x14ac:dyDescent="0.35">
      <c r="A137" s="606"/>
      <c r="B137" s="606"/>
      <c r="C137" s="606"/>
      <c r="D137" s="606"/>
      <c r="E137" s="606"/>
      <c r="F137" s="606"/>
      <c r="G137" s="606"/>
      <c r="H137" s="606"/>
      <c r="I137" s="606"/>
      <c r="J137" s="606"/>
      <c r="K137" s="606"/>
      <c r="L137" s="606"/>
      <c r="M137" s="606"/>
      <c r="N137" s="606"/>
      <c r="O137" s="606"/>
      <c r="P137" s="606"/>
      <c r="Q137" s="606"/>
      <c r="R137" s="606"/>
      <c r="S137" s="606"/>
      <c r="T137" s="606"/>
      <c r="U137" s="606"/>
      <c r="V137" s="606"/>
      <c r="W137" s="606"/>
      <c r="X137" s="606"/>
    </row>
    <row r="138" spans="1:24" x14ac:dyDescent="0.35">
      <c r="A138" s="606"/>
      <c r="B138" s="606"/>
      <c r="C138" s="606"/>
      <c r="D138" s="606"/>
      <c r="E138" s="606"/>
      <c r="F138" s="606"/>
      <c r="G138" s="606"/>
      <c r="H138" s="606"/>
      <c r="I138" s="606"/>
      <c r="J138" s="606"/>
      <c r="K138" s="606"/>
      <c r="L138" s="606"/>
      <c r="M138" s="606"/>
      <c r="N138" s="606"/>
      <c r="O138" s="606"/>
      <c r="P138" s="606"/>
      <c r="Q138" s="606"/>
      <c r="R138" s="606"/>
      <c r="S138" s="606"/>
      <c r="T138" s="606"/>
      <c r="U138" s="606"/>
      <c r="V138" s="606"/>
      <c r="W138" s="606"/>
      <c r="X138" s="606"/>
    </row>
    <row r="139" spans="1:24" x14ac:dyDescent="0.35">
      <c r="A139" s="606"/>
      <c r="B139" s="606"/>
      <c r="C139" s="606"/>
      <c r="D139" s="606"/>
      <c r="E139" s="606"/>
      <c r="F139" s="606"/>
      <c r="G139" s="606"/>
      <c r="H139" s="606"/>
      <c r="I139" s="606"/>
      <c r="J139" s="606"/>
      <c r="K139" s="606"/>
      <c r="L139" s="606"/>
      <c r="M139" s="606"/>
      <c r="N139" s="606"/>
      <c r="O139" s="606"/>
      <c r="P139" s="606"/>
      <c r="Q139" s="606"/>
      <c r="R139" s="606"/>
      <c r="S139" s="606"/>
      <c r="T139" s="606"/>
      <c r="U139" s="606"/>
      <c r="V139" s="606"/>
      <c r="W139" s="606"/>
      <c r="X139" s="606"/>
    </row>
    <row r="140" spans="1:24" x14ac:dyDescent="0.35">
      <c r="A140" s="606"/>
      <c r="B140" s="606"/>
      <c r="C140" s="606"/>
      <c r="D140" s="606"/>
      <c r="E140" s="606"/>
      <c r="F140" s="606"/>
      <c r="G140" s="606"/>
      <c r="H140" s="606"/>
      <c r="I140" s="606"/>
      <c r="J140" s="606"/>
      <c r="K140" s="606"/>
      <c r="L140" s="606"/>
      <c r="M140" s="606"/>
      <c r="N140" s="606"/>
      <c r="O140" s="606"/>
      <c r="P140" s="606"/>
      <c r="Q140" s="606"/>
      <c r="R140" s="606"/>
      <c r="S140" s="606"/>
      <c r="T140" s="606"/>
      <c r="U140" s="606"/>
      <c r="V140" s="606"/>
      <c r="W140" s="606"/>
      <c r="X140" s="606"/>
    </row>
    <row r="141" spans="1:24" x14ac:dyDescent="0.35">
      <c r="A141" s="606"/>
      <c r="B141" s="606"/>
      <c r="C141" s="606"/>
      <c r="D141" s="606"/>
      <c r="E141" s="606"/>
      <c r="F141" s="606"/>
      <c r="G141" s="606"/>
      <c r="H141" s="606"/>
      <c r="I141" s="606"/>
      <c r="J141" s="606"/>
      <c r="K141" s="606"/>
      <c r="L141" s="606"/>
      <c r="M141" s="606"/>
      <c r="N141" s="606"/>
      <c r="O141" s="606"/>
      <c r="P141" s="606"/>
      <c r="Q141" s="606"/>
      <c r="R141" s="606"/>
      <c r="S141" s="606"/>
      <c r="T141" s="606"/>
      <c r="U141" s="606"/>
      <c r="V141" s="606"/>
      <c r="W141" s="606"/>
      <c r="X141" s="606"/>
    </row>
    <row r="142" spans="1:24" x14ac:dyDescent="0.35">
      <c r="A142" s="606"/>
      <c r="B142" s="606"/>
      <c r="C142" s="606"/>
      <c r="D142" s="606"/>
      <c r="E142" s="606"/>
      <c r="F142" s="606"/>
      <c r="G142" s="606"/>
      <c r="H142" s="606"/>
      <c r="I142" s="606"/>
      <c r="J142" s="606"/>
      <c r="K142" s="606"/>
      <c r="L142" s="606"/>
      <c r="M142" s="606"/>
      <c r="N142" s="606"/>
      <c r="O142" s="606"/>
      <c r="P142" s="606"/>
      <c r="Q142" s="606"/>
      <c r="R142" s="606"/>
      <c r="S142" s="606"/>
      <c r="T142" s="606"/>
      <c r="U142" s="606"/>
      <c r="V142" s="606"/>
      <c r="W142" s="606"/>
      <c r="X142" s="606"/>
    </row>
    <row r="143" spans="1:24" x14ac:dyDescent="0.35">
      <c r="A143" s="606"/>
      <c r="B143" s="606"/>
      <c r="C143" s="606"/>
      <c r="D143" s="606"/>
      <c r="E143" s="606"/>
      <c r="F143" s="606"/>
      <c r="G143" s="606"/>
      <c r="H143" s="606"/>
      <c r="I143" s="606"/>
      <c r="J143" s="606"/>
      <c r="K143" s="606"/>
      <c r="L143" s="606"/>
      <c r="M143" s="606"/>
      <c r="N143" s="606"/>
      <c r="O143" s="606"/>
      <c r="P143" s="606"/>
      <c r="Q143" s="606"/>
      <c r="R143" s="606"/>
      <c r="S143" s="606"/>
      <c r="T143" s="606"/>
      <c r="U143" s="606"/>
      <c r="V143" s="606"/>
      <c r="W143" s="606"/>
      <c r="X143" s="606"/>
    </row>
    <row r="144" spans="1:24" x14ac:dyDescent="0.35">
      <c r="A144" s="606"/>
      <c r="B144" s="606"/>
      <c r="C144" s="606"/>
      <c r="D144" s="606"/>
      <c r="E144" s="606"/>
      <c r="F144" s="606"/>
      <c r="G144" s="606"/>
      <c r="H144" s="606"/>
      <c r="I144" s="606"/>
      <c r="J144" s="606"/>
      <c r="K144" s="606"/>
      <c r="L144" s="606"/>
      <c r="M144" s="606"/>
      <c r="N144" s="606"/>
      <c r="O144" s="606"/>
      <c r="P144" s="606"/>
      <c r="Q144" s="606"/>
      <c r="R144" s="606"/>
      <c r="S144" s="606"/>
      <c r="T144" s="606"/>
      <c r="U144" s="606"/>
      <c r="V144" s="606"/>
      <c r="W144" s="606"/>
      <c r="X144" s="606"/>
    </row>
    <row r="145" spans="1:24" x14ac:dyDescent="0.35">
      <c r="A145" s="606"/>
      <c r="B145" s="606"/>
      <c r="C145" s="606"/>
      <c r="D145" s="606"/>
      <c r="E145" s="606"/>
      <c r="F145" s="606"/>
      <c r="G145" s="606"/>
      <c r="H145" s="606"/>
      <c r="I145" s="606"/>
      <c r="J145" s="606"/>
      <c r="K145" s="606"/>
      <c r="L145" s="606"/>
      <c r="M145" s="606"/>
      <c r="N145" s="606"/>
      <c r="O145" s="606"/>
      <c r="P145" s="606"/>
      <c r="Q145" s="606"/>
      <c r="R145" s="606"/>
      <c r="S145" s="606"/>
      <c r="T145" s="606"/>
      <c r="U145" s="606"/>
      <c r="V145" s="606"/>
      <c r="W145" s="606"/>
      <c r="X145" s="606"/>
    </row>
    <row r="146" spans="1:24" x14ac:dyDescent="0.35">
      <c r="A146" s="606"/>
      <c r="B146" s="606"/>
      <c r="C146" s="606"/>
      <c r="D146" s="606"/>
      <c r="E146" s="606"/>
      <c r="F146" s="606"/>
      <c r="G146" s="606"/>
      <c r="H146" s="606"/>
      <c r="I146" s="606"/>
      <c r="J146" s="606"/>
      <c r="K146" s="606"/>
      <c r="L146" s="606"/>
      <c r="M146" s="606"/>
      <c r="N146" s="606"/>
      <c r="O146" s="606"/>
      <c r="P146" s="606"/>
      <c r="Q146" s="606"/>
      <c r="R146" s="606"/>
      <c r="S146" s="606"/>
      <c r="T146" s="606"/>
      <c r="U146" s="606"/>
      <c r="V146" s="606"/>
      <c r="W146" s="606"/>
      <c r="X146" s="606"/>
    </row>
    <row r="147" spans="1:24" x14ac:dyDescent="0.35">
      <c r="A147" s="606"/>
      <c r="B147" s="606"/>
      <c r="C147" s="606"/>
      <c r="D147" s="606"/>
      <c r="E147" s="606"/>
      <c r="F147" s="606"/>
      <c r="G147" s="606"/>
      <c r="H147" s="606"/>
      <c r="I147" s="606"/>
      <c r="J147" s="606"/>
      <c r="K147" s="606"/>
      <c r="L147" s="606"/>
      <c r="M147" s="606"/>
      <c r="N147" s="606"/>
      <c r="O147" s="606"/>
      <c r="P147" s="606"/>
      <c r="Q147" s="606"/>
      <c r="R147" s="606"/>
      <c r="S147" s="606"/>
      <c r="T147" s="606"/>
      <c r="U147" s="606"/>
      <c r="V147" s="606"/>
      <c r="W147" s="606"/>
      <c r="X147" s="606"/>
    </row>
    <row r="148" spans="1:24" x14ac:dyDescent="0.35">
      <c r="A148" s="606"/>
      <c r="B148" s="606"/>
      <c r="C148" s="606"/>
      <c r="D148" s="606"/>
      <c r="E148" s="606"/>
      <c r="F148" s="606"/>
      <c r="G148" s="606"/>
      <c r="H148" s="606"/>
      <c r="I148" s="606"/>
      <c r="J148" s="606"/>
      <c r="K148" s="606"/>
      <c r="L148" s="606"/>
      <c r="M148" s="606"/>
      <c r="N148" s="606"/>
      <c r="O148" s="606"/>
      <c r="P148" s="606"/>
      <c r="Q148" s="606"/>
      <c r="R148" s="606"/>
      <c r="S148" s="606"/>
      <c r="T148" s="606"/>
      <c r="U148" s="606"/>
      <c r="V148" s="606"/>
      <c r="W148" s="606"/>
      <c r="X148" s="606"/>
    </row>
    <row r="149" spans="1:24" x14ac:dyDescent="0.35">
      <c r="A149" s="606"/>
      <c r="B149" s="606"/>
      <c r="C149" s="606"/>
      <c r="D149" s="606"/>
      <c r="E149" s="606"/>
      <c r="F149" s="606"/>
      <c r="G149" s="606"/>
      <c r="H149" s="606"/>
      <c r="I149" s="606"/>
      <c r="J149" s="606"/>
      <c r="K149" s="606"/>
      <c r="L149" s="606"/>
      <c r="M149" s="606"/>
      <c r="N149" s="606"/>
      <c r="O149" s="606"/>
      <c r="P149" s="606"/>
      <c r="Q149" s="606"/>
      <c r="R149" s="606"/>
      <c r="S149" s="606"/>
      <c r="T149" s="606"/>
      <c r="U149" s="606"/>
      <c r="V149" s="606"/>
      <c r="W149" s="606"/>
      <c r="X149" s="606"/>
    </row>
    <row r="150" spans="1:24" x14ac:dyDescent="0.35">
      <c r="A150" s="606"/>
      <c r="B150" s="606"/>
      <c r="C150" s="606"/>
      <c r="D150" s="606"/>
      <c r="E150" s="606"/>
      <c r="F150" s="606"/>
      <c r="G150" s="606"/>
      <c r="H150" s="606"/>
      <c r="I150" s="606"/>
      <c r="J150" s="606"/>
      <c r="K150" s="606"/>
      <c r="L150" s="606"/>
      <c r="M150" s="606"/>
      <c r="N150" s="606"/>
      <c r="O150" s="606"/>
      <c r="P150" s="606"/>
      <c r="Q150" s="606"/>
      <c r="R150" s="606"/>
      <c r="S150" s="606"/>
      <c r="T150" s="606"/>
      <c r="U150" s="606"/>
      <c r="V150" s="606"/>
      <c r="W150" s="606"/>
      <c r="X150" s="606"/>
    </row>
    <row r="151" spans="1:24" x14ac:dyDescent="0.35">
      <c r="A151" s="606"/>
      <c r="B151" s="606"/>
      <c r="C151" s="606"/>
      <c r="D151" s="606"/>
      <c r="E151" s="606"/>
      <c r="F151" s="606"/>
      <c r="G151" s="606"/>
      <c r="H151" s="606"/>
      <c r="I151" s="606"/>
      <c r="J151" s="606"/>
      <c r="K151" s="606"/>
      <c r="L151" s="606"/>
      <c r="M151" s="606"/>
      <c r="N151" s="606"/>
      <c r="O151" s="606"/>
      <c r="P151" s="606"/>
      <c r="Q151" s="606"/>
      <c r="R151" s="606"/>
      <c r="S151" s="606"/>
      <c r="T151" s="606"/>
      <c r="U151" s="606"/>
      <c r="V151" s="606"/>
      <c r="W151" s="606"/>
      <c r="X151" s="606"/>
    </row>
    <row r="152" spans="1:24" x14ac:dyDescent="0.35">
      <c r="A152" s="606"/>
      <c r="B152" s="606"/>
      <c r="C152" s="606"/>
      <c r="D152" s="606"/>
      <c r="E152" s="606"/>
      <c r="F152" s="606"/>
      <c r="G152" s="606"/>
      <c r="H152" s="606"/>
      <c r="I152" s="606"/>
      <c r="J152" s="606"/>
      <c r="K152" s="606"/>
      <c r="L152" s="606"/>
      <c r="M152" s="606"/>
      <c r="N152" s="606"/>
      <c r="O152" s="606"/>
      <c r="P152" s="606"/>
      <c r="Q152" s="606"/>
      <c r="R152" s="606"/>
      <c r="S152" s="606"/>
      <c r="T152" s="606"/>
      <c r="U152" s="606"/>
      <c r="V152" s="606"/>
      <c r="W152" s="606"/>
      <c r="X152" s="606"/>
    </row>
    <row r="153" spans="1:24" x14ac:dyDescent="0.35">
      <c r="A153" s="606"/>
      <c r="B153" s="606"/>
      <c r="C153" s="606"/>
      <c r="D153" s="606"/>
      <c r="E153" s="606"/>
      <c r="F153" s="606"/>
      <c r="G153" s="606"/>
      <c r="H153" s="606"/>
      <c r="I153" s="606"/>
      <c r="J153" s="606"/>
      <c r="K153" s="606"/>
      <c r="L153" s="606"/>
      <c r="M153" s="606"/>
      <c r="N153" s="606"/>
      <c r="O153" s="606"/>
      <c r="P153" s="606"/>
      <c r="Q153" s="606"/>
      <c r="R153" s="606"/>
      <c r="S153" s="606"/>
      <c r="T153" s="606"/>
      <c r="U153" s="606"/>
      <c r="V153" s="606"/>
      <c r="W153" s="606"/>
      <c r="X153" s="606"/>
    </row>
    <row r="154" spans="1:24" x14ac:dyDescent="0.35">
      <c r="A154" s="606"/>
      <c r="B154" s="606"/>
      <c r="C154" s="606"/>
      <c r="D154" s="606"/>
      <c r="E154" s="606"/>
      <c r="F154" s="606"/>
      <c r="G154" s="606"/>
      <c r="H154" s="606"/>
      <c r="I154" s="606"/>
      <c r="J154" s="606"/>
      <c r="K154" s="606"/>
      <c r="L154" s="606"/>
      <c r="M154" s="606"/>
      <c r="N154" s="606"/>
      <c r="O154" s="606"/>
      <c r="P154" s="606"/>
      <c r="Q154" s="606"/>
      <c r="R154" s="606"/>
      <c r="S154" s="606"/>
      <c r="T154" s="606"/>
      <c r="U154" s="606"/>
      <c r="V154" s="606"/>
      <c r="W154" s="606"/>
      <c r="X154" s="606"/>
    </row>
    <row r="155" spans="1:24" x14ac:dyDescent="0.35">
      <c r="A155" s="606"/>
      <c r="B155" s="606"/>
      <c r="C155" s="606"/>
      <c r="D155" s="606"/>
      <c r="E155" s="606"/>
      <c r="F155" s="606"/>
      <c r="G155" s="606"/>
      <c r="H155" s="606"/>
      <c r="I155" s="606"/>
      <c r="J155" s="606"/>
      <c r="K155" s="606"/>
      <c r="L155" s="606"/>
      <c r="M155" s="606"/>
      <c r="N155" s="606"/>
      <c r="O155" s="606"/>
      <c r="P155" s="606"/>
      <c r="Q155" s="606"/>
      <c r="R155" s="606"/>
      <c r="S155" s="606"/>
      <c r="T155" s="606"/>
      <c r="U155" s="606"/>
      <c r="V155" s="606"/>
      <c r="W155" s="606"/>
      <c r="X155" s="606"/>
    </row>
    <row r="156" spans="1:24" x14ac:dyDescent="0.35">
      <c r="A156" s="606"/>
      <c r="B156" s="606"/>
      <c r="C156" s="606"/>
      <c r="D156" s="606"/>
      <c r="E156" s="606"/>
      <c r="F156" s="606"/>
      <c r="G156" s="606"/>
      <c r="H156" s="606"/>
      <c r="I156" s="606"/>
      <c r="J156" s="606"/>
      <c r="K156" s="606"/>
      <c r="L156" s="606"/>
      <c r="M156" s="606"/>
      <c r="N156" s="606"/>
      <c r="O156" s="606"/>
      <c r="P156" s="606"/>
      <c r="Q156" s="606"/>
      <c r="R156" s="606"/>
      <c r="S156" s="606"/>
      <c r="T156" s="606"/>
      <c r="U156" s="606"/>
      <c r="V156" s="606"/>
      <c r="W156" s="606"/>
      <c r="X156" s="606"/>
    </row>
    <row r="157" spans="1:24" x14ac:dyDescent="0.35">
      <c r="A157" s="606"/>
      <c r="B157" s="606"/>
      <c r="C157" s="606"/>
      <c r="D157" s="606"/>
      <c r="E157" s="606"/>
      <c r="F157" s="606"/>
      <c r="G157" s="606"/>
      <c r="H157" s="606"/>
      <c r="I157" s="606"/>
      <c r="J157" s="606"/>
      <c r="K157" s="606"/>
      <c r="L157" s="606"/>
      <c r="M157" s="606"/>
      <c r="N157" s="606"/>
      <c r="O157" s="606"/>
      <c r="P157" s="606"/>
      <c r="Q157" s="606"/>
      <c r="R157" s="606"/>
      <c r="S157" s="606"/>
      <c r="T157" s="606"/>
      <c r="U157" s="606"/>
      <c r="V157" s="606"/>
      <c r="W157" s="606"/>
      <c r="X157" s="606"/>
    </row>
    <row r="158" spans="1:24" x14ac:dyDescent="0.35">
      <c r="A158" s="606"/>
      <c r="B158" s="606"/>
      <c r="C158" s="606"/>
      <c r="D158" s="606"/>
      <c r="E158" s="606"/>
      <c r="F158" s="606"/>
      <c r="G158" s="606"/>
      <c r="H158" s="606"/>
      <c r="I158" s="606"/>
      <c r="J158" s="606"/>
      <c r="K158" s="606"/>
      <c r="L158" s="606"/>
      <c r="M158" s="606"/>
      <c r="N158" s="606"/>
      <c r="O158" s="606"/>
      <c r="P158" s="606"/>
      <c r="Q158" s="606"/>
      <c r="R158" s="606"/>
      <c r="S158" s="606"/>
      <c r="T158" s="606"/>
      <c r="U158" s="606"/>
      <c r="V158" s="606"/>
      <c r="W158" s="606"/>
      <c r="X158" s="606"/>
    </row>
    <row r="159" spans="1:24" x14ac:dyDescent="0.35">
      <c r="A159" s="606"/>
      <c r="B159" s="606"/>
      <c r="C159" s="606"/>
      <c r="D159" s="606"/>
      <c r="E159" s="606"/>
      <c r="F159" s="606"/>
      <c r="G159" s="606"/>
      <c r="H159" s="606"/>
      <c r="I159" s="606"/>
      <c r="J159" s="606"/>
      <c r="K159" s="606"/>
      <c r="L159" s="606"/>
      <c r="M159" s="606"/>
      <c r="N159" s="606"/>
      <c r="O159" s="606"/>
      <c r="P159" s="606"/>
      <c r="Q159" s="606"/>
      <c r="R159" s="606"/>
      <c r="S159" s="606"/>
      <c r="T159" s="606"/>
      <c r="U159" s="606"/>
      <c r="V159" s="606"/>
      <c r="W159" s="606"/>
      <c r="X159" s="606"/>
    </row>
    <row r="160" spans="1:24" x14ac:dyDescent="0.35">
      <c r="A160" s="606"/>
      <c r="B160" s="606"/>
      <c r="C160" s="606"/>
      <c r="D160" s="606"/>
      <c r="E160" s="606"/>
      <c r="F160" s="606"/>
      <c r="G160" s="606"/>
      <c r="H160" s="606"/>
      <c r="I160" s="606"/>
      <c r="J160" s="606"/>
      <c r="K160" s="606"/>
      <c r="L160" s="606"/>
      <c r="M160" s="606"/>
      <c r="N160" s="606"/>
      <c r="O160" s="606"/>
      <c r="P160" s="606"/>
      <c r="Q160" s="606"/>
      <c r="R160" s="606"/>
      <c r="S160" s="606"/>
      <c r="T160" s="606"/>
      <c r="U160" s="606"/>
      <c r="V160" s="606"/>
      <c r="W160" s="606"/>
      <c r="X160" s="606"/>
    </row>
    <row r="161" spans="1:24" x14ac:dyDescent="0.35">
      <c r="A161" s="606"/>
      <c r="B161" s="606"/>
      <c r="C161" s="606"/>
      <c r="D161" s="606"/>
      <c r="E161" s="606"/>
      <c r="F161" s="606"/>
      <c r="G161" s="606"/>
      <c r="H161" s="606"/>
      <c r="I161" s="606"/>
      <c r="J161" s="606"/>
      <c r="K161" s="606"/>
      <c r="L161" s="606"/>
      <c r="M161" s="606"/>
      <c r="N161" s="606"/>
      <c r="O161" s="606"/>
      <c r="P161" s="606"/>
      <c r="Q161" s="606"/>
      <c r="R161" s="606"/>
      <c r="S161" s="606"/>
      <c r="T161" s="606"/>
      <c r="U161" s="606"/>
      <c r="V161" s="606"/>
      <c r="W161" s="606"/>
      <c r="X161" s="606"/>
    </row>
    <row r="162" spans="1:24" x14ac:dyDescent="0.35">
      <c r="A162" s="606"/>
      <c r="B162" s="606"/>
      <c r="C162" s="606"/>
      <c r="D162" s="606"/>
      <c r="E162" s="606"/>
      <c r="F162" s="606"/>
      <c r="G162" s="606"/>
      <c r="H162" s="606"/>
      <c r="I162" s="606"/>
      <c r="J162" s="606"/>
      <c r="K162" s="606"/>
      <c r="L162" s="606"/>
      <c r="M162" s="606"/>
      <c r="N162" s="606"/>
      <c r="O162" s="606"/>
      <c r="P162" s="606"/>
      <c r="Q162" s="606"/>
      <c r="R162" s="606"/>
      <c r="S162" s="606"/>
      <c r="T162" s="606"/>
      <c r="U162" s="606"/>
      <c r="V162" s="606"/>
      <c r="W162" s="606"/>
      <c r="X162" s="606"/>
    </row>
    <row r="163" spans="1:24" x14ac:dyDescent="0.35">
      <c r="A163" s="606"/>
      <c r="B163" s="606"/>
      <c r="C163" s="606"/>
      <c r="D163" s="606"/>
      <c r="E163" s="606"/>
      <c r="F163" s="606"/>
      <c r="G163" s="606"/>
      <c r="H163" s="606"/>
      <c r="I163" s="606"/>
      <c r="J163" s="606"/>
      <c r="K163" s="606"/>
      <c r="L163" s="606"/>
      <c r="M163" s="606"/>
      <c r="N163" s="606"/>
      <c r="O163" s="606"/>
      <c r="P163" s="606"/>
      <c r="Q163" s="606"/>
      <c r="R163" s="606"/>
      <c r="S163" s="606"/>
      <c r="T163" s="606"/>
      <c r="U163" s="606"/>
      <c r="V163" s="606"/>
      <c r="W163" s="606"/>
      <c r="X163" s="606"/>
    </row>
    <row r="164" spans="1:24" x14ac:dyDescent="0.35">
      <c r="A164" s="606"/>
      <c r="B164" s="606"/>
      <c r="C164" s="606"/>
      <c r="D164" s="606"/>
      <c r="E164" s="606"/>
      <c r="F164" s="606"/>
      <c r="G164" s="606"/>
      <c r="H164" s="606"/>
      <c r="I164" s="606"/>
      <c r="J164" s="606"/>
      <c r="K164" s="606"/>
      <c r="L164" s="606"/>
      <c r="M164" s="606"/>
      <c r="N164" s="606"/>
      <c r="O164" s="606"/>
      <c r="P164" s="606"/>
      <c r="Q164" s="606"/>
      <c r="R164" s="606"/>
      <c r="S164" s="606"/>
      <c r="T164" s="606"/>
      <c r="U164" s="606"/>
      <c r="V164" s="606"/>
      <c r="W164" s="606"/>
      <c r="X164" s="606"/>
    </row>
    <row r="165" spans="1:24" x14ac:dyDescent="0.35">
      <c r="A165" s="606"/>
      <c r="B165" s="606"/>
      <c r="C165" s="606"/>
      <c r="D165" s="606"/>
      <c r="E165" s="606"/>
      <c r="F165" s="606"/>
      <c r="G165" s="606"/>
      <c r="H165" s="606"/>
      <c r="I165" s="606"/>
      <c r="J165" s="606"/>
      <c r="K165" s="606"/>
      <c r="L165" s="606"/>
      <c r="M165" s="606"/>
      <c r="N165" s="606"/>
      <c r="O165" s="606"/>
      <c r="P165" s="606"/>
      <c r="Q165" s="606"/>
      <c r="R165" s="606"/>
      <c r="S165" s="606"/>
      <c r="T165" s="606"/>
      <c r="U165" s="606"/>
      <c r="V165" s="606"/>
      <c r="W165" s="606"/>
      <c r="X165" s="606"/>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dimension ref="A1:BA126"/>
  <sheetViews>
    <sheetView zoomScaleNormal="100" workbookViewId="0">
      <selection activeCell="K12" sqref="K12"/>
    </sheetView>
  </sheetViews>
  <sheetFormatPr defaultColWidth="9.1796875" defaultRowHeight="10.5" x14ac:dyDescent="0.25"/>
  <cols>
    <col min="1" max="1" width="1.81640625" style="600" customWidth="1"/>
    <col min="2" max="2" width="10.54296875" style="600" customWidth="1"/>
    <col min="3" max="3" width="38" style="600" customWidth="1"/>
    <col min="4" max="4" width="10.453125" style="600" bestFit="1" customWidth="1"/>
    <col min="5" max="5" width="10.1796875" style="600" bestFit="1" customWidth="1"/>
    <col min="6" max="6" width="19.81640625" style="600" customWidth="1"/>
    <col min="7" max="8" width="10.54296875" style="600" customWidth="1"/>
    <col min="9" max="9" width="20.26953125" style="600" bestFit="1" customWidth="1"/>
    <col min="10" max="10" width="18.7265625" style="600" customWidth="1"/>
    <col min="11" max="11" width="10.26953125" style="600" bestFit="1" customWidth="1"/>
    <col min="12" max="12" width="13.54296875" style="600" bestFit="1" customWidth="1"/>
    <col min="13" max="13" width="13.54296875" style="600" customWidth="1"/>
    <col min="14" max="14" width="11" style="600" customWidth="1"/>
    <col min="15" max="15" width="11.7265625" style="600" customWidth="1"/>
    <col min="16" max="16" width="16.1796875" style="600" customWidth="1"/>
    <col min="17" max="17" width="11.7265625" style="600" customWidth="1"/>
    <col min="18" max="18" width="12.453125" style="600" customWidth="1"/>
    <col min="19" max="19" width="10.81640625" style="600" customWidth="1"/>
    <col min="20" max="20" width="11.7265625" style="600" customWidth="1"/>
    <col min="21" max="21" width="11.453125" style="600" customWidth="1"/>
    <col min="22" max="22" width="12.7265625" style="600" customWidth="1"/>
    <col min="23" max="16384" width="9.1796875" style="600"/>
  </cols>
  <sheetData>
    <row r="1" spans="1:53" s="1073" customFormat="1" ht="25.5" customHeight="1" thickBot="1" x14ac:dyDescent="0.4">
      <c r="A1" s="1069"/>
      <c r="B1" s="395" t="s">
        <v>416</v>
      </c>
      <c r="C1" s="1070"/>
      <c r="D1" s="1070"/>
      <c r="E1" s="1210"/>
      <c r="F1" s="1211"/>
      <c r="G1" s="1070"/>
      <c r="H1" s="1070"/>
      <c r="I1" s="1070"/>
      <c r="J1" s="1074"/>
      <c r="K1" s="1070"/>
      <c r="L1" s="1070"/>
      <c r="M1" s="1070"/>
      <c r="N1" s="1070"/>
      <c r="O1" s="1070"/>
      <c r="P1" s="1070"/>
      <c r="Q1" s="1070"/>
      <c r="R1" s="1070"/>
      <c r="S1" s="1070"/>
      <c r="T1" s="1070"/>
      <c r="U1" s="1070"/>
      <c r="V1" s="1070"/>
      <c r="W1" s="1071"/>
      <c r="X1" s="1072"/>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72"/>
      <c r="AY1" s="1072"/>
      <c r="AZ1" s="1072"/>
      <c r="BA1" s="1069"/>
    </row>
    <row r="2" spans="1:53" ht="10.5" customHeight="1" x14ac:dyDescent="0.25">
      <c r="A2" s="67"/>
      <c r="B2" s="1295" t="s">
        <v>508</v>
      </c>
      <c r="C2" s="1404" t="s">
        <v>0</v>
      </c>
      <c r="D2" s="1298" t="s">
        <v>230</v>
      </c>
      <c r="E2" s="1221" t="s">
        <v>353</v>
      </c>
      <c r="F2" s="1263" t="s">
        <v>354</v>
      </c>
      <c r="G2" s="1409" t="s">
        <v>135</v>
      </c>
      <c r="H2" s="1204" t="s">
        <v>735</v>
      </c>
      <c r="I2" s="1412" t="s">
        <v>355</v>
      </c>
      <c r="J2" s="1180" t="s">
        <v>55</v>
      </c>
      <c r="K2" s="1180" t="s">
        <v>42</v>
      </c>
      <c r="L2" s="1180" t="s">
        <v>56</v>
      </c>
      <c r="M2" s="1186" t="s">
        <v>447</v>
      </c>
      <c r="N2" s="1186" t="s">
        <v>448</v>
      </c>
      <c r="O2" s="1186" t="s">
        <v>449</v>
      </c>
      <c r="P2" s="1186" t="s">
        <v>474</v>
      </c>
      <c r="Q2" s="1301" t="s">
        <v>235</v>
      </c>
      <c r="R2" s="1180" t="s">
        <v>236</v>
      </c>
      <c r="S2" s="1180" t="s">
        <v>237</v>
      </c>
      <c r="T2" s="1180" t="s">
        <v>44</v>
      </c>
      <c r="U2" s="1177" t="s">
        <v>45</v>
      </c>
      <c r="V2" s="69"/>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67"/>
    </row>
    <row r="3" spans="1:53" x14ac:dyDescent="0.25">
      <c r="A3" s="67"/>
      <c r="B3" s="1296"/>
      <c r="C3" s="1405"/>
      <c r="D3" s="1299"/>
      <c r="E3" s="1222"/>
      <c r="F3" s="1407"/>
      <c r="G3" s="1410"/>
      <c r="H3" s="1205"/>
      <c r="I3" s="1413"/>
      <c r="J3" s="1181"/>
      <c r="K3" s="1181"/>
      <c r="L3" s="1181"/>
      <c r="M3" s="1187"/>
      <c r="N3" s="1187"/>
      <c r="O3" s="1187"/>
      <c r="P3" s="1187"/>
      <c r="Q3" s="1302"/>
      <c r="R3" s="1181"/>
      <c r="S3" s="1181"/>
      <c r="T3" s="1181"/>
      <c r="U3" s="1178"/>
      <c r="V3" s="69"/>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67"/>
    </row>
    <row r="4" spans="1:53" ht="23.15" customHeight="1" thickBot="1" x14ac:dyDescent="0.3">
      <c r="A4" s="67"/>
      <c r="B4" s="1297"/>
      <c r="C4" s="1406"/>
      <c r="D4" s="1300"/>
      <c r="E4" s="1223"/>
      <c r="F4" s="1408"/>
      <c r="G4" s="1411"/>
      <c r="H4" s="1206"/>
      <c r="I4" s="1414"/>
      <c r="J4" s="1182"/>
      <c r="K4" s="1182"/>
      <c r="L4" s="1182"/>
      <c r="M4" s="1188"/>
      <c r="N4" s="1188"/>
      <c r="O4" s="1188"/>
      <c r="P4" s="1188"/>
      <c r="Q4" s="1303"/>
      <c r="R4" s="1182"/>
      <c r="S4" s="1182"/>
      <c r="T4" s="1182"/>
      <c r="U4" s="1179"/>
      <c r="V4" s="69"/>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67"/>
    </row>
    <row r="5" spans="1:53" x14ac:dyDescent="0.25">
      <c r="A5" s="67"/>
      <c r="B5" s="1029" t="s">
        <v>535</v>
      </c>
      <c r="C5" s="1009" t="s">
        <v>551</v>
      </c>
      <c r="D5" s="831" t="s">
        <v>232</v>
      </c>
      <c r="E5" s="581"/>
      <c r="F5" s="482">
        <v>21.17</v>
      </c>
      <c r="G5" s="1183"/>
      <c r="H5" s="1207" t="s">
        <v>736</v>
      </c>
      <c r="I5" s="482">
        <f>F5*(1-$G$5)</f>
        <v>21.17</v>
      </c>
      <c r="J5" s="483">
        <f>I5*E5</f>
        <v>0</v>
      </c>
      <c r="K5" s="484">
        <f t="shared" ref="K5" si="0">J5*12</f>
        <v>0</v>
      </c>
      <c r="L5" s="856">
        <f t="shared" ref="L5" si="1">K5*4</f>
        <v>0</v>
      </c>
      <c r="M5" s="513"/>
      <c r="N5" s="514"/>
      <c r="O5" s="514"/>
      <c r="P5" s="515"/>
      <c r="Q5" s="861">
        <f>E5</f>
        <v>0</v>
      </c>
      <c r="R5" s="862">
        <f>Q5*12</f>
        <v>0</v>
      </c>
      <c r="S5" s="863">
        <f>R5*4</f>
        <v>0</v>
      </c>
      <c r="T5" s="493">
        <f>P5*R5</f>
        <v>0</v>
      </c>
      <c r="U5" s="494">
        <f>T5*4</f>
        <v>0</v>
      </c>
      <c r="V5" s="69"/>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67"/>
    </row>
    <row r="6" spans="1:53" x14ac:dyDescent="0.25">
      <c r="A6" s="67"/>
      <c r="B6" s="1030" t="s">
        <v>536</v>
      </c>
      <c r="C6" s="1010" t="s">
        <v>552</v>
      </c>
      <c r="D6" s="832" t="s">
        <v>232</v>
      </c>
      <c r="E6" s="582"/>
      <c r="F6" s="491">
        <v>22.23</v>
      </c>
      <c r="G6" s="1184"/>
      <c r="H6" s="1208"/>
      <c r="I6" s="477">
        <f t="shared" ref="I6:I7" si="2">F6*(1-$G$5)</f>
        <v>22.23</v>
      </c>
      <c r="J6" s="267">
        <f>I6*E6</f>
        <v>0</v>
      </c>
      <c r="K6" s="260">
        <f t="shared" ref="K6:K11" si="3">J6*12</f>
        <v>0</v>
      </c>
      <c r="L6" s="857">
        <f t="shared" ref="L6:L11" si="4">K6*4</f>
        <v>0</v>
      </c>
      <c r="M6" s="516"/>
      <c r="N6" s="517"/>
      <c r="O6" s="517"/>
      <c r="P6" s="518"/>
      <c r="Q6" s="864">
        <f t="shared" ref="Q6:Q7" si="5">E6</f>
        <v>0</v>
      </c>
      <c r="R6" s="865">
        <f t="shared" ref="R6:R7" si="6">Q6*12</f>
        <v>0</v>
      </c>
      <c r="S6" s="866">
        <f t="shared" ref="S6:S7" si="7">R6*4</f>
        <v>0</v>
      </c>
      <c r="T6" s="859">
        <f t="shared" ref="T6:T7" si="8">P6*R6</f>
        <v>0</v>
      </c>
      <c r="U6" s="860">
        <f t="shared" ref="U6:U7" si="9">T6*4</f>
        <v>0</v>
      </c>
      <c r="V6" s="69"/>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67"/>
    </row>
    <row r="7" spans="1:53" ht="11" thickBot="1" x14ac:dyDescent="0.3">
      <c r="A7" s="67"/>
      <c r="B7" s="1031" t="s">
        <v>537</v>
      </c>
      <c r="C7" s="1011" t="s">
        <v>553</v>
      </c>
      <c r="D7" s="833" t="s">
        <v>232</v>
      </c>
      <c r="E7" s="583"/>
      <c r="F7" s="492">
        <v>24.57</v>
      </c>
      <c r="G7" s="1185"/>
      <c r="H7" s="1209"/>
      <c r="I7" s="487">
        <f t="shared" si="2"/>
        <v>24.57</v>
      </c>
      <c r="J7" s="488">
        <f>I7*E7</f>
        <v>0</v>
      </c>
      <c r="K7" s="489">
        <f t="shared" si="3"/>
        <v>0</v>
      </c>
      <c r="L7" s="858">
        <f t="shared" si="4"/>
        <v>0</v>
      </c>
      <c r="M7" s="519"/>
      <c r="N7" s="520"/>
      <c r="O7" s="520"/>
      <c r="P7" s="521"/>
      <c r="Q7" s="867">
        <f t="shared" si="5"/>
        <v>0</v>
      </c>
      <c r="R7" s="868">
        <f t="shared" si="6"/>
        <v>0</v>
      </c>
      <c r="S7" s="869">
        <f t="shared" si="7"/>
        <v>0</v>
      </c>
      <c r="T7" s="859">
        <f t="shared" si="8"/>
        <v>0</v>
      </c>
      <c r="U7" s="860">
        <f t="shared" si="9"/>
        <v>0</v>
      </c>
      <c r="V7" s="69"/>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67"/>
    </row>
    <row r="8" spans="1:53" x14ac:dyDescent="0.25">
      <c r="A8" s="67"/>
      <c r="B8" s="1030" t="s">
        <v>538</v>
      </c>
      <c r="C8" s="1010" t="s">
        <v>411</v>
      </c>
      <c r="D8" s="832" t="s">
        <v>232</v>
      </c>
      <c r="E8" s="855"/>
      <c r="F8" s="491">
        <v>12</v>
      </c>
      <c r="G8" s="1183"/>
      <c r="H8" s="1207" t="s">
        <v>737</v>
      </c>
      <c r="I8" s="477">
        <f>F8*(1-$G$8)</f>
        <v>12</v>
      </c>
      <c r="J8" s="267">
        <f t="shared" ref="J8:J9" si="10">I8*E8</f>
        <v>0</v>
      </c>
      <c r="K8" s="260">
        <f t="shared" ref="K8:K9" si="11">J8*12</f>
        <v>0</v>
      </c>
      <c r="L8" s="261">
        <f t="shared" ref="L8:L9" si="12">K8*4</f>
        <v>0</v>
      </c>
      <c r="M8" s="1415"/>
      <c r="N8" s="1416"/>
      <c r="O8" s="1416"/>
      <c r="P8" s="1417"/>
      <c r="Q8" s="1424"/>
      <c r="R8" s="1425"/>
      <c r="S8" s="1426"/>
      <c r="T8" s="1433"/>
      <c r="U8" s="1434"/>
      <c r="V8" s="69"/>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67"/>
    </row>
    <row r="9" spans="1:53" x14ac:dyDescent="0.25">
      <c r="A9" s="67"/>
      <c r="B9" s="1030" t="s">
        <v>539</v>
      </c>
      <c r="C9" s="1010" t="s">
        <v>412</v>
      </c>
      <c r="D9" s="832" t="s">
        <v>232</v>
      </c>
      <c r="E9" s="582"/>
      <c r="F9" s="491">
        <v>15</v>
      </c>
      <c r="G9" s="1184"/>
      <c r="H9" s="1208"/>
      <c r="I9" s="477">
        <f>F9*(1-$G$8)</f>
        <v>15</v>
      </c>
      <c r="J9" s="267">
        <f t="shared" si="10"/>
        <v>0</v>
      </c>
      <c r="K9" s="260">
        <f t="shared" si="11"/>
        <v>0</v>
      </c>
      <c r="L9" s="261">
        <f t="shared" si="12"/>
        <v>0</v>
      </c>
      <c r="M9" s="1418"/>
      <c r="N9" s="1419"/>
      <c r="O9" s="1419"/>
      <c r="P9" s="1420"/>
      <c r="Q9" s="1427"/>
      <c r="R9" s="1428"/>
      <c r="S9" s="1429"/>
      <c r="T9" s="1435"/>
      <c r="U9" s="1436"/>
      <c r="V9" s="69"/>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67"/>
    </row>
    <row r="10" spans="1:53" x14ac:dyDescent="0.25">
      <c r="A10" s="67"/>
      <c r="B10" s="1030" t="s">
        <v>562</v>
      </c>
      <c r="C10" s="1010" t="s">
        <v>413</v>
      </c>
      <c r="D10" s="435" t="s">
        <v>232</v>
      </c>
      <c r="E10" s="582"/>
      <c r="F10" s="491">
        <v>19</v>
      </c>
      <c r="G10" s="1184"/>
      <c r="H10" s="1208"/>
      <c r="I10" s="477">
        <f>F10*(1-$G$8)</f>
        <v>19</v>
      </c>
      <c r="J10" s="267">
        <f>I10*E10</f>
        <v>0</v>
      </c>
      <c r="K10" s="260">
        <f t="shared" si="3"/>
        <v>0</v>
      </c>
      <c r="L10" s="261">
        <f t="shared" si="4"/>
        <v>0</v>
      </c>
      <c r="M10" s="1418"/>
      <c r="N10" s="1419"/>
      <c r="O10" s="1419"/>
      <c r="P10" s="1420"/>
      <c r="Q10" s="1427"/>
      <c r="R10" s="1428"/>
      <c r="S10" s="1429"/>
      <c r="T10" s="1435"/>
      <c r="U10" s="1436"/>
      <c r="V10" s="69"/>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67"/>
    </row>
    <row r="11" spans="1:53" ht="11" thickBot="1" x14ac:dyDescent="0.3">
      <c r="A11" s="67"/>
      <c r="B11" s="1031" t="s">
        <v>563</v>
      </c>
      <c r="C11" s="1011" t="s">
        <v>414</v>
      </c>
      <c r="D11" s="437" t="s">
        <v>232</v>
      </c>
      <c r="E11" s="583"/>
      <c r="F11" s="492">
        <v>23</v>
      </c>
      <c r="G11" s="1185"/>
      <c r="H11" s="1209"/>
      <c r="I11" s="487">
        <f>F11*(1-$G$8)</f>
        <v>23</v>
      </c>
      <c r="J11" s="488">
        <f>I11*E11</f>
        <v>0</v>
      </c>
      <c r="K11" s="489">
        <f t="shared" si="3"/>
        <v>0</v>
      </c>
      <c r="L11" s="490">
        <f t="shared" si="4"/>
        <v>0</v>
      </c>
      <c r="M11" s="1421"/>
      <c r="N11" s="1422"/>
      <c r="O11" s="1422"/>
      <c r="P11" s="1423"/>
      <c r="Q11" s="1430"/>
      <c r="R11" s="1431"/>
      <c r="S11" s="1432"/>
      <c r="T11" s="1437"/>
      <c r="U11" s="1438"/>
      <c r="V11" s="69"/>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67"/>
    </row>
    <row r="12" spans="1:53" ht="21" customHeight="1" thickBot="1" x14ac:dyDescent="0.3">
      <c r="A12" s="67"/>
      <c r="B12" s="478"/>
      <c r="C12" s="478"/>
      <c r="D12" s="478"/>
      <c r="E12" s="478"/>
      <c r="F12" s="478"/>
      <c r="G12" s="478"/>
      <c r="H12" s="478"/>
      <c r="I12" s="974"/>
      <c r="J12" s="975">
        <f>SUM(J5:J11)</f>
        <v>0</v>
      </c>
      <c r="K12" s="976">
        <f>SUM(K5:K11)</f>
        <v>0</v>
      </c>
      <c r="L12" s="977">
        <f>SUM(L5:L11)</f>
        <v>0</v>
      </c>
      <c r="M12" s="284"/>
      <c r="N12" s="285"/>
      <c r="O12" s="285"/>
      <c r="P12" s="285"/>
      <c r="Q12" s="286">
        <f>SUM(Q5:Q7)</f>
        <v>0</v>
      </c>
      <c r="R12" s="287">
        <f>SUM(R5:R7)</f>
        <v>0</v>
      </c>
      <c r="S12" s="288">
        <f>SUM(S5:S7)</f>
        <v>0</v>
      </c>
      <c r="T12" s="479">
        <f>SUM(T5:T7)</f>
        <v>0</v>
      </c>
      <c r="U12" s="480">
        <f>SUM(U5:U7)</f>
        <v>0</v>
      </c>
      <c r="V12" s="69"/>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67"/>
    </row>
    <row r="13" spans="1:53" ht="11" thickBot="1" x14ac:dyDescent="0.3">
      <c r="A13" s="67"/>
      <c r="B13" s="282"/>
      <c r="C13" s="282"/>
      <c r="D13" s="282"/>
      <c r="E13" s="282"/>
      <c r="F13" s="282"/>
      <c r="G13" s="282"/>
      <c r="H13" s="282"/>
      <c r="I13" s="69"/>
      <c r="J13" s="201"/>
      <c r="K13" s="201"/>
      <c r="L13" s="201"/>
      <c r="M13" s="70"/>
      <c r="N13" s="70"/>
      <c r="O13" s="70"/>
      <c r="P13" s="70"/>
      <c r="Q13" s="1171" t="s">
        <v>275</v>
      </c>
      <c r="R13" s="1172"/>
      <c r="S13" s="1172"/>
      <c r="T13" s="1173"/>
      <c r="U13" s="291">
        <f>IFERROR(U12/L12,0)</f>
        <v>0</v>
      </c>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67"/>
    </row>
    <row r="14" spans="1:53" ht="11" thickBot="1" x14ac:dyDescent="0.3">
      <c r="A14" s="67"/>
      <c r="B14" s="282"/>
      <c r="C14" s="282"/>
      <c r="D14" s="282"/>
      <c r="E14" s="282"/>
      <c r="F14" s="282"/>
      <c r="G14" s="282"/>
      <c r="H14" s="282"/>
      <c r="I14" s="282"/>
      <c r="J14" s="69"/>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67"/>
    </row>
    <row r="15" spans="1:53" ht="11" thickBot="1" x14ac:dyDescent="0.3">
      <c r="A15" s="67"/>
      <c r="B15" s="282"/>
      <c r="C15" s="282"/>
      <c r="D15" s="282"/>
      <c r="E15" s="282"/>
      <c r="F15" s="282"/>
      <c r="G15" s="282"/>
      <c r="H15" s="282"/>
      <c r="I15" s="282"/>
      <c r="J15" s="69"/>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67"/>
    </row>
    <row r="16" spans="1:53" ht="11" thickBot="1" x14ac:dyDescent="0.3">
      <c r="A16" s="67"/>
      <c r="B16" s="282"/>
      <c r="C16" s="282"/>
      <c r="D16" s="282"/>
      <c r="E16" s="282"/>
      <c r="F16" s="282"/>
      <c r="G16" s="282"/>
      <c r="H16" s="282"/>
      <c r="I16" s="282"/>
      <c r="J16" s="69"/>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67"/>
    </row>
    <row r="17" spans="1:53" ht="11" thickBot="1" x14ac:dyDescent="0.3">
      <c r="A17" s="67"/>
      <c r="B17" s="282"/>
      <c r="C17" s="282"/>
      <c r="D17" s="282"/>
      <c r="E17" s="282"/>
      <c r="F17" s="282"/>
      <c r="G17" s="282"/>
      <c r="H17" s="282"/>
      <c r="I17" s="282"/>
      <c r="J17" s="69"/>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67"/>
    </row>
    <row r="18" spans="1:53" ht="11" thickBot="1" x14ac:dyDescent="0.3">
      <c r="A18" s="67"/>
      <c r="B18" s="282"/>
      <c r="C18" s="282"/>
      <c r="D18" s="282"/>
      <c r="E18" s="282"/>
      <c r="F18" s="282"/>
      <c r="G18" s="282"/>
      <c r="H18" s="282"/>
      <c r="I18" s="282"/>
      <c r="J18" s="69"/>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67"/>
    </row>
    <row r="19" spans="1:53" ht="11" thickBot="1" x14ac:dyDescent="0.3">
      <c r="A19" s="67"/>
      <c r="B19" s="282"/>
      <c r="C19" s="282"/>
      <c r="D19" s="282"/>
      <c r="E19" s="282"/>
      <c r="F19" s="282"/>
      <c r="G19" s="282"/>
      <c r="H19" s="282"/>
      <c r="I19" s="282"/>
      <c r="J19" s="69"/>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67"/>
    </row>
    <row r="20" spans="1:53" ht="11" thickBot="1" x14ac:dyDescent="0.3">
      <c r="A20" s="67"/>
      <c r="B20" s="282"/>
      <c r="C20" s="282"/>
      <c r="D20" s="282"/>
      <c r="E20" s="282"/>
      <c r="F20" s="282"/>
      <c r="G20" s="282"/>
      <c r="H20" s="282"/>
      <c r="I20" s="282"/>
      <c r="J20" s="69"/>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67"/>
    </row>
    <row r="21" spans="1:53" ht="11" thickBot="1" x14ac:dyDescent="0.3">
      <c r="A21" s="67"/>
      <c r="B21" s="282"/>
      <c r="C21" s="282"/>
      <c r="D21" s="282"/>
      <c r="E21" s="282"/>
      <c r="F21" s="282"/>
      <c r="G21" s="282"/>
      <c r="H21" s="282"/>
      <c r="I21" s="282"/>
      <c r="J21" s="69"/>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67"/>
    </row>
    <row r="22" spans="1:53" ht="11" thickBot="1" x14ac:dyDescent="0.3">
      <c r="A22" s="67"/>
      <c r="B22" s="282"/>
      <c r="C22" s="282"/>
      <c r="D22" s="282"/>
      <c r="E22" s="282"/>
      <c r="F22" s="282"/>
      <c r="G22" s="282"/>
      <c r="H22" s="282"/>
      <c r="I22" s="282"/>
      <c r="J22" s="69"/>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67"/>
    </row>
    <row r="23" spans="1:53" ht="11" thickBot="1" x14ac:dyDescent="0.3">
      <c r="A23" s="67"/>
      <c r="B23" s="282"/>
      <c r="C23" s="282"/>
      <c r="D23" s="282"/>
      <c r="E23" s="282"/>
      <c r="F23" s="282"/>
      <c r="G23" s="282"/>
      <c r="H23" s="282"/>
      <c r="I23" s="282"/>
      <c r="J23" s="69"/>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67"/>
    </row>
    <row r="24" spans="1:53" ht="11" thickBot="1" x14ac:dyDescent="0.3">
      <c r="A24" s="67"/>
      <c r="B24" s="282"/>
      <c r="C24" s="282"/>
      <c r="D24" s="282"/>
      <c r="E24" s="282"/>
      <c r="F24" s="282"/>
      <c r="G24" s="282"/>
      <c r="H24" s="282"/>
      <c r="I24" s="282"/>
      <c r="J24" s="69"/>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67"/>
    </row>
    <row r="25" spans="1:53" ht="11" thickBot="1" x14ac:dyDescent="0.3">
      <c r="A25" s="67"/>
      <c r="B25" s="282"/>
      <c r="C25" s="282"/>
      <c r="D25" s="282"/>
      <c r="E25" s="282"/>
      <c r="F25" s="282"/>
      <c r="G25" s="282"/>
      <c r="H25" s="282"/>
      <c r="I25" s="282"/>
      <c r="J25" s="69"/>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67"/>
    </row>
    <row r="26" spans="1:53" ht="11" thickBot="1" x14ac:dyDescent="0.3">
      <c r="A26" s="67"/>
      <c r="B26" s="282"/>
      <c r="C26" s="282"/>
      <c r="D26" s="282"/>
      <c r="E26" s="282"/>
      <c r="F26" s="282"/>
      <c r="G26" s="282"/>
      <c r="H26" s="282"/>
      <c r="I26" s="282"/>
      <c r="J26" s="69"/>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67"/>
    </row>
    <row r="27" spans="1:53" ht="11" thickBot="1" x14ac:dyDescent="0.3">
      <c r="A27" s="67"/>
      <c r="B27" s="282"/>
      <c r="C27" s="282"/>
      <c r="D27" s="282"/>
      <c r="E27" s="282"/>
      <c r="F27" s="282"/>
      <c r="G27" s="282"/>
      <c r="H27" s="282"/>
      <c r="I27" s="282"/>
      <c r="J27" s="69"/>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67"/>
    </row>
    <row r="28" spans="1:53" ht="11" thickBot="1" x14ac:dyDescent="0.3">
      <c r="A28" s="67"/>
      <c r="B28" s="282"/>
      <c r="C28" s="282"/>
      <c r="D28" s="282"/>
      <c r="E28" s="282"/>
      <c r="F28" s="282"/>
      <c r="G28" s="282"/>
      <c r="H28" s="282"/>
      <c r="I28" s="282"/>
      <c r="J28" s="69"/>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67"/>
    </row>
    <row r="29" spans="1:53" ht="11" thickBot="1" x14ac:dyDescent="0.3">
      <c r="A29" s="67"/>
      <c r="B29" s="282"/>
      <c r="C29" s="282"/>
      <c r="D29" s="282"/>
      <c r="E29" s="282"/>
      <c r="F29" s="282"/>
      <c r="G29" s="282"/>
      <c r="H29" s="282"/>
      <c r="I29" s="282"/>
      <c r="J29" s="69"/>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67"/>
    </row>
    <row r="30" spans="1:53" ht="11" thickBot="1" x14ac:dyDescent="0.3">
      <c r="A30" s="67"/>
      <c r="B30" s="282"/>
      <c r="C30" s="282"/>
      <c r="D30" s="282"/>
      <c r="E30" s="282"/>
      <c r="F30" s="282"/>
      <c r="G30" s="282"/>
      <c r="H30" s="282"/>
      <c r="I30" s="282"/>
      <c r="J30" s="69"/>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67"/>
    </row>
    <row r="31" spans="1:53" ht="11" thickBot="1" x14ac:dyDescent="0.3">
      <c r="A31" s="67"/>
      <c r="B31" s="282"/>
      <c r="C31" s="282"/>
      <c r="D31" s="282"/>
      <c r="E31" s="282"/>
      <c r="F31" s="282"/>
      <c r="G31" s="282"/>
      <c r="H31" s="282"/>
      <c r="I31" s="282"/>
      <c r="J31" s="69"/>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67"/>
    </row>
    <row r="32" spans="1:53" ht="11" thickBot="1" x14ac:dyDescent="0.3">
      <c r="A32" s="67"/>
      <c r="B32" s="282"/>
      <c r="C32" s="282"/>
      <c r="D32" s="282"/>
      <c r="E32" s="282"/>
      <c r="F32" s="282"/>
      <c r="G32" s="282"/>
      <c r="H32" s="282"/>
      <c r="I32" s="282"/>
      <c r="J32" s="69"/>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67"/>
    </row>
    <row r="33" spans="1:53" ht="11" thickBot="1" x14ac:dyDescent="0.3">
      <c r="A33" s="67"/>
      <c r="B33" s="282"/>
      <c r="C33" s="282"/>
      <c r="D33" s="282"/>
      <c r="E33" s="282"/>
      <c r="F33" s="282"/>
      <c r="G33" s="282"/>
      <c r="H33" s="282"/>
      <c r="I33" s="282"/>
      <c r="J33" s="69"/>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67"/>
    </row>
    <row r="34" spans="1:53" ht="11" thickBot="1" x14ac:dyDescent="0.3">
      <c r="A34" s="67"/>
      <c r="B34" s="282"/>
      <c r="C34" s="282"/>
      <c r="D34" s="282"/>
      <c r="E34" s="282"/>
      <c r="F34" s="282"/>
      <c r="G34" s="282"/>
      <c r="H34" s="282"/>
      <c r="I34" s="28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67"/>
    </row>
    <row r="35" spans="1:53" ht="11" thickBot="1" x14ac:dyDescent="0.3">
      <c r="A35" s="67"/>
      <c r="B35" s="282"/>
      <c r="C35" s="282"/>
      <c r="D35" s="282"/>
      <c r="E35" s="282"/>
      <c r="F35" s="282"/>
      <c r="G35" s="282"/>
      <c r="H35" s="282"/>
      <c r="I35" s="282"/>
      <c r="J35" s="69"/>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67"/>
    </row>
    <row r="36" spans="1:53" ht="11" thickBot="1" x14ac:dyDescent="0.3">
      <c r="A36" s="67"/>
      <c r="B36" s="282"/>
      <c r="C36" s="282"/>
      <c r="D36" s="282"/>
      <c r="E36" s="282"/>
      <c r="F36" s="282"/>
      <c r="G36" s="282"/>
      <c r="H36" s="282"/>
      <c r="I36" s="282"/>
      <c r="J36" s="69"/>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67"/>
    </row>
    <row r="37" spans="1:53" ht="11" thickBot="1" x14ac:dyDescent="0.3">
      <c r="A37" s="67"/>
      <c r="B37" s="282"/>
      <c r="C37" s="282"/>
      <c r="D37" s="282"/>
      <c r="E37" s="282"/>
      <c r="F37" s="282"/>
      <c r="G37" s="282"/>
      <c r="H37" s="282"/>
      <c r="I37" s="282"/>
      <c r="J37" s="69"/>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67"/>
    </row>
    <row r="38" spans="1:53" ht="11" thickBot="1" x14ac:dyDescent="0.3">
      <c r="A38" s="67"/>
      <c r="B38" s="282"/>
      <c r="C38" s="282"/>
      <c r="D38" s="282"/>
      <c r="E38" s="282"/>
      <c r="F38" s="282"/>
      <c r="G38" s="282"/>
      <c r="H38" s="282"/>
      <c r="I38" s="282"/>
      <c r="J38" s="69"/>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67"/>
    </row>
    <row r="39" spans="1:53" ht="11" thickBot="1" x14ac:dyDescent="0.3">
      <c r="A39" s="67"/>
      <c r="B39" s="282"/>
      <c r="C39" s="282"/>
      <c r="D39" s="282"/>
      <c r="E39" s="282"/>
      <c r="F39" s="282"/>
      <c r="G39" s="282"/>
      <c r="H39" s="282"/>
      <c r="I39" s="282"/>
      <c r="J39" s="69"/>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67"/>
    </row>
    <row r="40" spans="1:53" ht="11" thickBot="1" x14ac:dyDescent="0.3">
      <c r="A40" s="67"/>
      <c r="B40" s="282"/>
      <c r="C40" s="282"/>
      <c r="D40" s="282"/>
      <c r="E40" s="282"/>
      <c r="F40" s="282"/>
      <c r="G40" s="282"/>
      <c r="H40" s="282"/>
      <c r="I40" s="282"/>
      <c r="J40" s="69"/>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67"/>
    </row>
    <row r="41" spans="1:53" ht="11" thickBot="1" x14ac:dyDescent="0.3">
      <c r="A41" s="67"/>
      <c r="B41" s="282"/>
      <c r="C41" s="282"/>
      <c r="D41" s="282"/>
      <c r="E41" s="282"/>
      <c r="F41" s="282"/>
      <c r="G41" s="282"/>
      <c r="H41" s="282"/>
      <c r="I41" s="282"/>
      <c r="J41" s="69"/>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67"/>
    </row>
    <row r="42" spans="1:53" ht="11" thickBot="1" x14ac:dyDescent="0.3">
      <c r="A42" s="67"/>
      <c r="B42" s="282"/>
      <c r="C42" s="282"/>
      <c r="D42" s="282"/>
      <c r="E42" s="282"/>
      <c r="F42" s="282"/>
      <c r="G42" s="282"/>
      <c r="H42" s="282"/>
      <c r="I42" s="282"/>
      <c r="J42" s="69"/>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67"/>
    </row>
    <row r="43" spans="1:53" ht="11" thickBot="1" x14ac:dyDescent="0.3">
      <c r="A43" s="67"/>
      <c r="B43" s="282"/>
      <c r="C43" s="282"/>
      <c r="D43" s="282"/>
      <c r="E43" s="282"/>
      <c r="F43" s="282"/>
      <c r="G43" s="282"/>
      <c r="H43" s="282"/>
      <c r="I43" s="282"/>
      <c r="J43" s="69"/>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67"/>
    </row>
    <row r="44" spans="1:53" ht="11" thickBot="1" x14ac:dyDescent="0.3">
      <c r="A44" s="67"/>
      <c r="B44" s="282"/>
      <c r="C44" s="282"/>
      <c r="D44" s="282"/>
      <c r="E44" s="282"/>
      <c r="F44" s="282"/>
      <c r="G44" s="282"/>
      <c r="H44" s="282"/>
      <c r="I44" s="282"/>
      <c r="J44" s="69"/>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67"/>
    </row>
    <row r="45" spans="1:53" ht="11" thickBot="1" x14ac:dyDescent="0.3">
      <c r="A45" s="67"/>
      <c r="B45" s="282"/>
      <c r="C45" s="282"/>
      <c r="D45" s="282"/>
      <c r="E45" s="282"/>
      <c r="F45" s="282"/>
      <c r="G45" s="282"/>
      <c r="H45" s="282"/>
      <c r="I45" s="282"/>
      <c r="J45" s="69"/>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67"/>
    </row>
    <row r="46" spans="1:53" ht="11" thickBot="1" x14ac:dyDescent="0.3">
      <c r="A46" s="67"/>
      <c r="B46" s="282"/>
      <c r="C46" s="282"/>
      <c r="D46" s="282"/>
      <c r="E46" s="282"/>
      <c r="F46" s="282"/>
      <c r="G46" s="282"/>
      <c r="H46" s="282"/>
      <c r="I46" s="282"/>
      <c r="J46" s="69"/>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67"/>
    </row>
    <row r="47" spans="1:53" ht="11" thickBot="1" x14ac:dyDescent="0.3">
      <c r="A47" s="67"/>
      <c r="B47" s="282"/>
      <c r="C47" s="282"/>
      <c r="D47" s="282"/>
      <c r="E47" s="282"/>
      <c r="F47" s="282"/>
      <c r="G47" s="282"/>
      <c r="H47" s="282"/>
      <c r="I47" s="282"/>
      <c r="J47" s="69"/>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67"/>
    </row>
    <row r="48" spans="1:53" ht="11" thickBot="1" x14ac:dyDescent="0.3">
      <c r="A48" s="67"/>
      <c r="B48" s="282"/>
      <c r="C48" s="282"/>
      <c r="D48" s="282"/>
      <c r="E48" s="282"/>
      <c r="F48" s="282"/>
      <c r="G48" s="282"/>
      <c r="H48" s="282"/>
      <c r="I48" s="282"/>
      <c r="J48" s="69"/>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67"/>
    </row>
    <row r="49" spans="1:53" ht="11" thickBot="1" x14ac:dyDescent="0.3">
      <c r="A49" s="67"/>
      <c r="B49" s="282"/>
      <c r="C49" s="282"/>
      <c r="D49" s="282"/>
      <c r="E49" s="282"/>
      <c r="F49" s="282"/>
      <c r="G49" s="282"/>
      <c r="H49" s="282"/>
      <c r="I49" s="282"/>
      <c r="J49" s="69"/>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67"/>
    </row>
    <row r="50" spans="1:53" ht="11" thickBot="1" x14ac:dyDescent="0.3">
      <c r="A50" s="67"/>
      <c r="B50" s="282"/>
      <c r="C50" s="282"/>
      <c r="D50" s="282"/>
      <c r="E50" s="282"/>
      <c r="F50" s="282"/>
      <c r="G50" s="282"/>
      <c r="H50" s="282"/>
      <c r="I50" s="282"/>
      <c r="J50" s="69"/>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67"/>
    </row>
    <row r="51" spans="1:53" ht="11" thickBot="1" x14ac:dyDescent="0.3">
      <c r="A51" s="67"/>
      <c r="B51" s="282"/>
      <c r="C51" s="282"/>
      <c r="D51" s="282"/>
      <c r="E51" s="282"/>
      <c r="F51" s="282"/>
      <c r="G51" s="282"/>
      <c r="H51" s="282"/>
      <c r="I51" s="282"/>
      <c r="J51" s="69"/>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67"/>
    </row>
    <row r="52" spans="1:53" ht="11" thickBot="1" x14ac:dyDescent="0.3">
      <c r="A52" s="67"/>
      <c r="B52" s="282"/>
      <c r="C52" s="282"/>
      <c r="D52" s="282"/>
      <c r="E52" s="282"/>
      <c r="F52" s="282"/>
      <c r="G52" s="282"/>
      <c r="H52" s="282"/>
      <c r="I52" s="282"/>
      <c r="J52" s="69"/>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67"/>
    </row>
    <row r="53" spans="1:53" ht="11" thickBot="1" x14ac:dyDescent="0.3">
      <c r="A53" s="67"/>
      <c r="B53" s="282"/>
      <c r="C53" s="282"/>
      <c r="D53" s="282"/>
      <c r="E53" s="282"/>
      <c r="F53" s="282"/>
      <c r="G53" s="282"/>
      <c r="H53" s="282"/>
      <c r="I53" s="282"/>
      <c r="J53" s="69"/>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67"/>
    </row>
    <row r="54" spans="1:53" ht="11" thickBot="1" x14ac:dyDescent="0.3">
      <c r="A54" s="67"/>
      <c r="B54" s="282"/>
      <c r="C54" s="282"/>
      <c r="D54" s="282"/>
      <c r="E54" s="282"/>
      <c r="F54" s="282"/>
      <c r="G54" s="282"/>
      <c r="H54" s="282"/>
      <c r="I54" s="282"/>
      <c r="J54" s="69"/>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67"/>
    </row>
    <row r="55" spans="1:53" ht="11" thickBot="1" x14ac:dyDescent="0.3">
      <c r="A55" s="67"/>
      <c r="B55" s="282"/>
      <c r="C55" s="282"/>
      <c r="D55" s="282"/>
      <c r="E55" s="282"/>
      <c r="F55" s="282"/>
      <c r="G55" s="282"/>
      <c r="H55" s="282"/>
      <c r="I55" s="282"/>
      <c r="J55" s="69"/>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67"/>
    </row>
    <row r="56" spans="1:53" ht="11" thickBot="1" x14ac:dyDescent="0.3">
      <c r="A56" s="67"/>
      <c r="B56" s="282"/>
      <c r="C56" s="282"/>
      <c r="D56" s="282"/>
      <c r="E56" s="282"/>
      <c r="F56" s="282"/>
      <c r="G56" s="282"/>
      <c r="H56" s="282"/>
      <c r="I56" s="282"/>
      <c r="J56" s="69"/>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67"/>
    </row>
    <row r="57" spans="1:53" ht="11" thickBot="1" x14ac:dyDescent="0.3">
      <c r="A57" s="67"/>
      <c r="B57" s="282"/>
      <c r="C57" s="282"/>
      <c r="D57" s="282"/>
      <c r="E57" s="282"/>
      <c r="F57" s="282"/>
      <c r="G57" s="282"/>
      <c r="H57" s="282"/>
      <c r="I57" s="28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67"/>
    </row>
    <row r="58" spans="1:53" ht="11" thickBot="1" x14ac:dyDescent="0.3">
      <c r="A58" s="67"/>
      <c r="B58" s="282"/>
      <c r="C58" s="282"/>
      <c r="D58" s="282"/>
      <c r="E58" s="282"/>
      <c r="F58" s="282"/>
      <c r="G58" s="282"/>
      <c r="H58" s="282"/>
      <c r="I58" s="282"/>
      <c r="J58" s="69"/>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67"/>
    </row>
    <row r="59" spans="1:53" ht="11" thickBot="1" x14ac:dyDescent="0.3">
      <c r="A59" s="67"/>
      <c r="B59" s="282"/>
      <c r="C59" s="282"/>
      <c r="D59" s="282"/>
      <c r="E59" s="282"/>
      <c r="F59" s="282"/>
      <c r="G59" s="282"/>
      <c r="H59" s="282"/>
      <c r="I59" s="282"/>
      <c r="J59" s="69"/>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67"/>
    </row>
    <row r="60" spans="1:53" ht="11" thickBot="1" x14ac:dyDescent="0.3">
      <c r="A60" s="67"/>
      <c r="B60" s="282"/>
      <c r="C60" s="282"/>
      <c r="D60" s="282"/>
      <c r="E60" s="282"/>
      <c r="F60" s="282"/>
      <c r="G60" s="282"/>
      <c r="H60" s="282"/>
      <c r="I60" s="282"/>
      <c r="J60" s="69"/>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67"/>
    </row>
    <row r="61" spans="1:53" ht="11" thickBot="1" x14ac:dyDescent="0.3">
      <c r="A61" s="67"/>
      <c r="B61" s="282"/>
      <c r="C61" s="282"/>
      <c r="D61" s="282"/>
      <c r="E61" s="282"/>
      <c r="F61" s="282"/>
      <c r="G61" s="282"/>
      <c r="H61" s="282"/>
      <c r="I61" s="282"/>
      <c r="J61" s="69"/>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67"/>
    </row>
    <row r="62" spans="1:53" ht="11" thickBot="1" x14ac:dyDescent="0.3">
      <c r="A62" s="67"/>
      <c r="B62" s="282"/>
      <c r="C62" s="282"/>
      <c r="D62" s="282"/>
      <c r="E62" s="282"/>
      <c r="F62" s="282"/>
      <c r="G62" s="282"/>
      <c r="H62" s="282"/>
      <c r="I62" s="282"/>
      <c r="J62" s="69"/>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67"/>
    </row>
    <row r="63" spans="1:53" ht="11" thickBot="1" x14ac:dyDescent="0.3">
      <c r="A63" s="67"/>
      <c r="B63" s="282"/>
      <c r="C63" s="282"/>
      <c r="D63" s="282"/>
      <c r="E63" s="282"/>
      <c r="F63" s="282"/>
      <c r="G63" s="282"/>
      <c r="H63" s="282"/>
      <c r="I63" s="282"/>
      <c r="J63" s="69"/>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67"/>
    </row>
    <row r="64" spans="1:53" ht="11" thickBot="1" x14ac:dyDescent="0.3">
      <c r="A64" s="67"/>
      <c r="B64" s="282"/>
      <c r="C64" s="282"/>
      <c r="D64" s="282"/>
      <c r="E64" s="282"/>
      <c r="F64" s="282"/>
      <c r="G64" s="282"/>
      <c r="H64" s="282"/>
      <c r="I64" s="282"/>
      <c r="J64" s="69"/>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67"/>
    </row>
    <row r="65" spans="1:53" ht="11" thickBot="1" x14ac:dyDescent="0.3">
      <c r="A65" s="67"/>
      <c r="B65" s="282"/>
      <c r="C65" s="282"/>
      <c r="D65" s="282"/>
      <c r="E65" s="282"/>
      <c r="F65" s="282"/>
      <c r="G65" s="282"/>
      <c r="H65" s="282"/>
      <c r="I65" s="282"/>
      <c r="J65" s="69"/>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67"/>
    </row>
    <row r="66" spans="1:53" ht="11" thickBot="1" x14ac:dyDescent="0.3">
      <c r="A66" s="67"/>
      <c r="B66" s="282"/>
      <c r="C66" s="282"/>
      <c r="D66" s="282"/>
      <c r="E66" s="282"/>
      <c r="F66" s="282"/>
      <c r="G66" s="282"/>
      <c r="H66" s="282"/>
      <c r="I66" s="282"/>
      <c r="J66" s="69"/>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67"/>
    </row>
    <row r="67" spans="1:53" ht="11" thickBot="1" x14ac:dyDescent="0.3">
      <c r="A67" s="67"/>
      <c r="B67" s="282"/>
      <c r="C67" s="282"/>
      <c r="D67" s="282"/>
      <c r="E67" s="282"/>
      <c r="F67" s="282"/>
      <c r="G67" s="282"/>
      <c r="H67" s="282"/>
      <c r="I67" s="282"/>
      <c r="J67" s="69"/>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67"/>
    </row>
    <row r="68" spans="1:53" ht="11" thickBot="1" x14ac:dyDescent="0.3">
      <c r="A68" s="67"/>
      <c r="B68" s="282"/>
      <c r="C68" s="282"/>
      <c r="D68" s="282"/>
      <c r="E68" s="282"/>
      <c r="F68" s="282"/>
      <c r="G68" s="282"/>
      <c r="H68" s="282"/>
      <c r="I68" s="282"/>
      <c r="J68" s="69"/>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67"/>
    </row>
    <row r="69" spans="1:53" ht="11" thickBot="1" x14ac:dyDescent="0.3">
      <c r="A69" s="67"/>
      <c r="B69" s="282"/>
      <c r="C69" s="282"/>
      <c r="D69" s="282"/>
      <c r="E69" s="282"/>
      <c r="F69" s="282"/>
      <c r="G69" s="282"/>
      <c r="H69" s="282"/>
      <c r="I69" s="282"/>
      <c r="J69" s="69"/>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67"/>
    </row>
    <row r="70" spans="1:53" ht="11" thickBot="1" x14ac:dyDescent="0.3">
      <c r="A70" s="67"/>
      <c r="B70" s="282"/>
      <c r="C70" s="282"/>
      <c r="D70" s="282"/>
      <c r="E70" s="282"/>
      <c r="F70" s="282"/>
      <c r="G70" s="282"/>
      <c r="H70" s="282"/>
      <c r="I70" s="282"/>
      <c r="J70" s="69"/>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67"/>
    </row>
    <row r="71" spans="1:53" ht="11" thickBot="1" x14ac:dyDescent="0.3">
      <c r="A71" s="67"/>
      <c r="B71" s="282"/>
      <c r="C71" s="282"/>
      <c r="D71" s="282"/>
      <c r="E71" s="282"/>
      <c r="F71" s="282"/>
      <c r="G71" s="282"/>
      <c r="H71" s="282"/>
      <c r="I71" s="282"/>
      <c r="J71" s="69"/>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67"/>
    </row>
    <row r="72" spans="1:53" ht="11" thickBot="1" x14ac:dyDescent="0.3">
      <c r="A72" s="67"/>
      <c r="B72" s="282"/>
      <c r="C72" s="282"/>
      <c r="D72" s="282"/>
      <c r="E72" s="282"/>
      <c r="F72" s="282"/>
      <c r="G72" s="282"/>
      <c r="H72" s="282"/>
      <c r="I72" s="282"/>
      <c r="J72" s="69"/>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67"/>
    </row>
    <row r="73" spans="1:53" ht="11" thickBot="1" x14ac:dyDescent="0.3">
      <c r="A73" s="67"/>
      <c r="B73" s="282"/>
      <c r="C73" s="282"/>
      <c r="D73" s="282"/>
      <c r="E73" s="282"/>
      <c r="F73" s="282"/>
      <c r="G73" s="282"/>
      <c r="H73" s="282"/>
      <c r="I73" s="282"/>
      <c r="J73" s="69"/>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67"/>
    </row>
    <row r="74" spans="1:53" ht="11" thickBot="1" x14ac:dyDescent="0.3">
      <c r="A74" s="67"/>
      <c r="B74" s="282"/>
      <c r="C74" s="282"/>
      <c r="D74" s="282"/>
      <c r="E74" s="282"/>
      <c r="F74" s="282"/>
      <c r="G74" s="282"/>
      <c r="H74" s="282"/>
      <c r="I74" s="282"/>
      <c r="J74" s="69"/>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67"/>
    </row>
    <row r="75" spans="1:53" ht="11" thickBot="1" x14ac:dyDescent="0.3">
      <c r="A75" s="67"/>
      <c r="B75" s="282"/>
      <c r="C75" s="282"/>
      <c r="D75" s="282"/>
      <c r="E75" s="282"/>
      <c r="F75" s="282"/>
      <c r="G75" s="282"/>
      <c r="H75" s="282"/>
      <c r="I75" s="282"/>
      <c r="J75" s="69"/>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67"/>
    </row>
    <row r="76" spans="1:53" ht="11" thickBot="1" x14ac:dyDescent="0.3">
      <c r="A76" s="67"/>
      <c r="B76" s="282"/>
      <c r="C76" s="282"/>
      <c r="D76" s="282"/>
      <c r="E76" s="282"/>
      <c r="F76" s="282"/>
      <c r="G76" s="282"/>
      <c r="H76" s="282"/>
      <c r="I76" s="282"/>
      <c r="J76" s="69"/>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67"/>
    </row>
    <row r="77" spans="1:53" ht="11" thickBot="1" x14ac:dyDescent="0.3">
      <c r="A77" s="67"/>
      <c r="B77" s="282"/>
      <c r="C77" s="282"/>
      <c r="D77" s="282"/>
      <c r="E77" s="282"/>
      <c r="F77" s="282"/>
      <c r="G77" s="282"/>
      <c r="H77" s="282"/>
      <c r="I77" s="282"/>
      <c r="J77" s="69"/>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67"/>
    </row>
    <row r="78" spans="1:53" ht="11" thickBot="1" x14ac:dyDescent="0.3">
      <c r="A78" s="67"/>
      <c r="B78" s="282"/>
      <c r="C78" s="282"/>
      <c r="D78" s="282"/>
      <c r="E78" s="282"/>
      <c r="F78" s="282"/>
      <c r="G78" s="282"/>
      <c r="H78" s="282"/>
      <c r="I78" s="282"/>
      <c r="J78" s="69"/>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67"/>
    </row>
    <row r="79" spans="1:53" ht="11" thickBot="1" x14ac:dyDescent="0.3">
      <c r="A79" s="67"/>
      <c r="B79" s="282"/>
      <c r="C79" s="282"/>
      <c r="D79" s="282"/>
      <c r="E79" s="282"/>
      <c r="F79" s="282"/>
      <c r="G79" s="282"/>
      <c r="H79" s="282"/>
      <c r="I79" s="282"/>
      <c r="J79" s="69"/>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67"/>
    </row>
    <row r="80" spans="1:53" ht="11" thickBot="1" x14ac:dyDescent="0.3">
      <c r="A80" s="67"/>
      <c r="B80" s="282"/>
      <c r="C80" s="282"/>
      <c r="D80" s="282"/>
      <c r="E80" s="282"/>
      <c r="F80" s="282"/>
      <c r="G80" s="282"/>
      <c r="H80" s="282"/>
      <c r="I80" s="282"/>
      <c r="J80" s="69"/>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67"/>
    </row>
    <row r="81" spans="1:53" ht="11" thickBot="1" x14ac:dyDescent="0.3">
      <c r="A81" s="67"/>
      <c r="B81" s="282"/>
      <c r="C81" s="282"/>
      <c r="D81" s="282"/>
      <c r="E81" s="282"/>
      <c r="F81" s="282"/>
      <c r="G81" s="282"/>
      <c r="H81" s="282"/>
      <c r="I81" s="282"/>
      <c r="J81" s="69"/>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67"/>
    </row>
    <row r="82" spans="1:53" ht="11" thickBot="1" x14ac:dyDescent="0.3">
      <c r="A82" s="67"/>
      <c r="B82" s="282"/>
      <c r="C82" s="282"/>
      <c r="D82" s="282"/>
      <c r="E82" s="282"/>
      <c r="F82" s="282"/>
      <c r="G82" s="282"/>
      <c r="H82" s="282"/>
      <c r="I82" s="28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67"/>
    </row>
    <row r="83" spans="1:53" ht="11" thickBot="1" x14ac:dyDescent="0.3">
      <c r="A83" s="67"/>
      <c r="B83" s="282"/>
      <c r="C83" s="282"/>
      <c r="D83" s="282"/>
      <c r="E83" s="282"/>
      <c r="F83" s="282"/>
      <c r="G83" s="282"/>
      <c r="H83" s="282"/>
      <c r="I83" s="282"/>
      <c r="J83" s="69"/>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67"/>
    </row>
    <row r="84" spans="1:53" ht="11" thickBot="1" x14ac:dyDescent="0.3">
      <c r="A84" s="67"/>
      <c r="B84" s="282"/>
      <c r="C84" s="282"/>
      <c r="D84" s="282"/>
      <c r="E84" s="282"/>
      <c r="F84" s="282"/>
      <c r="G84" s="282"/>
      <c r="H84" s="282"/>
      <c r="I84" s="282"/>
      <c r="J84" s="69"/>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67"/>
    </row>
    <row r="85" spans="1:53" ht="11" thickBot="1" x14ac:dyDescent="0.3">
      <c r="A85" s="67"/>
      <c r="B85" s="282"/>
      <c r="C85" s="282"/>
      <c r="D85" s="282"/>
      <c r="E85" s="282"/>
      <c r="F85" s="282"/>
      <c r="G85" s="282"/>
      <c r="H85" s="282"/>
      <c r="I85" s="282"/>
      <c r="J85" s="69"/>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67"/>
    </row>
    <row r="86" spans="1:53" ht="11" thickBot="1" x14ac:dyDescent="0.3">
      <c r="A86" s="67"/>
      <c r="B86" s="282"/>
      <c r="C86" s="282"/>
      <c r="D86" s="282"/>
      <c r="E86" s="282"/>
      <c r="F86" s="282"/>
      <c r="G86" s="282"/>
      <c r="H86" s="282"/>
      <c r="I86" s="282"/>
      <c r="J86" s="69"/>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67"/>
    </row>
    <row r="87" spans="1:53" ht="11" thickBot="1" x14ac:dyDescent="0.3">
      <c r="A87" s="67"/>
      <c r="B87" s="282"/>
      <c r="C87" s="282"/>
      <c r="D87" s="282"/>
      <c r="E87" s="282"/>
      <c r="F87" s="282"/>
      <c r="G87" s="282"/>
      <c r="H87" s="282"/>
      <c r="I87" s="282"/>
      <c r="J87" s="69"/>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67"/>
    </row>
    <row r="88" spans="1:53" ht="11" thickBot="1" x14ac:dyDescent="0.3">
      <c r="A88" s="67"/>
      <c r="B88" s="282"/>
      <c r="C88" s="282"/>
      <c r="D88" s="282"/>
      <c r="E88" s="282"/>
      <c r="F88" s="282"/>
      <c r="G88" s="282"/>
      <c r="H88" s="282"/>
      <c r="I88" s="282"/>
      <c r="J88" s="69"/>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67"/>
    </row>
    <row r="89" spans="1:53" ht="11" thickBot="1" x14ac:dyDescent="0.3">
      <c r="A89" s="67"/>
      <c r="B89" s="282"/>
      <c r="C89" s="282"/>
      <c r="D89" s="282"/>
      <c r="E89" s="282"/>
      <c r="F89" s="282"/>
      <c r="G89" s="282"/>
      <c r="H89" s="282"/>
      <c r="I89" s="282"/>
      <c r="J89" s="69"/>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67"/>
    </row>
    <row r="90" spans="1:53" ht="11" thickBot="1" x14ac:dyDescent="0.3">
      <c r="A90" s="67"/>
      <c r="B90" s="282"/>
      <c r="C90" s="282"/>
      <c r="D90" s="282"/>
      <c r="E90" s="282"/>
      <c r="F90" s="282"/>
      <c r="G90" s="282"/>
      <c r="H90" s="282"/>
      <c r="I90" s="282"/>
      <c r="J90" s="69"/>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67"/>
    </row>
    <row r="91" spans="1:53" ht="11" thickBot="1" x14ac:dyDescent="0.3">
      <c r="A91" s="67"/>
      <c r="B91" s="282"/>
      <c r="C91" s="282"/>
      <c r="D91" s="282"/>
      <c r="E91" s="282"/>
      <c r="F91" s="282"/>
      <c r="G91" s="282"/>
      <c r="H91" s="282"/>
      <c r="I91" s="282"/>
      <c r="J91" s="69"/>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67"/>
    </row>
    <row r="92" spans="1:53" ht="11" thickBot="1" x14ac:dyDescent="0.3">
      <c r="A92" s="67"/>
      <c r="B92" s="282"/>
      <c r="C92" s="282"/>
      <c r="D92" s="282"/>
      <c r="E92" s="282"/>
      <c r="F92" s="282"/>
      <c r="G92" s="282"/>
      <c r="H92" s="282"/>
      <c r="I92" s="282"/>
      <c r="J92" s="69"/>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67"/>
    </row>
    <row r="93" spans="1:53" ht="11" thickBot="1" x14ac:dyDescent="0.3">
      <c r="A93" s="67"/>
      <c r="B93" s="282"/>
      <c r="C93" s="282"/>
      <c r="D93" s="282"/>
      <c r="E93" s="282"/>
      <c r="F93" s="282"/>
      <c r="G93" s="282"/>
      <c r="H93" s="282"/>
      <c r="I93" s="282"/>
      <c r="J93" s="69"/>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67"/>
    </row>
    <row r="94" spans="1:53" ht="11" thickBot="1" x14ac:dyDescent="0.3">
      <c r="A94" s="67"/>
      <c r="B94" s="282"/>
      <c r="C94" s="282"/>
      <c r="D94" s="282"/>
      <c r="E94" s="282"/>
      <c r="F94" s="282"/>
      <c r="G94" s="282"/>
      <c r="H94" s="282"/>
      <c r="I94" s="282"/>
      <c r="J94" s="69"/>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67"/>
    </row>
    <row r="95" spans="1:53" ht="11" thickBot="1" x14ac:dyDescent="0.3">
      <c r="A95" s="67"/>
      <c r="B95" s="282"/>
      <c r="C95" s="282"/>
      <c r="D95" s="282"/>
      <c r="E95" s="282"/>
      <c r="F95" s="282"/>
      <c r="G95" s="282"/>
      <c r="H95" s="282"/>
      <c r="I95" s="282"/>
      <c r="J95" s="69"/>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67"/>
    </row>
    <row r="96" spans="1:53" ht="11" thickBot="1" x14ac:dyDescent="0.3">
      <c r="A96" s="67"/>
      <c r="B96" s="282"/>
      <c r="C96" s="282"/>
      <c r="D96" s="282"/>
      <c r="E96" s="282"/>
      <c r="F96" s="282"/>
      <c r="G96" s="282"/>
      <c r="H96" s="282"/>
      <c r="I96" s="282"/>
      <c r="J96" s="69"/>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67"/>
    </row>
    <row r="97" spans="1:53" ht="11" thickBot="1" x14ac:dyDescent="0.3">
      <c r="A97" s="67"/>
      <c r="B97" s="282"/>
      <c r="C97" s="282"/>
      <c r="D97" s="282"/>
      <c r="E97" s="282"/>
      <c r="F97" s="282"/>
      <c r="G97" s="282"/>
      <c r="H97" s="282"/>
      <c r="I97" s="282"/>
      <c r="J97" s="69"/>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67"/>
    </row>
    <row r="98" spans="1:53" ht="11" thickBot="1" x14ac:dyDescent="0.3">
      <c r="A98" s="67"/>
      <c r="B98" s="282"/>
      <c r="C98" s="282"/>
      <c r="D98" s="282"/>
      <c r="E98" s="282"/>
      <c r="F98" s="282"/>
      <c r="G98" s="282"/>
      <c r="H98" s="282"/>
      <c r="I98" s="282"/>
      <c r="J98" s="69"/>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67"/>
    </row>
    <row r="99" spans="1:53" ht="11" thickBot="1" x14ac:dyDescent="0.3">
      <c r="A99" s="67"/>
      <c r="B99" s="282"/>
      <c r="C99" s="282"/>
      <c r="D99" s="282"/>
      <c r="E99" s="282"/>
      <c r="F99" s="282"/>
      <c r="G99" s="282"/>
      <c r="H99" s="282"/>
      <c r="I99" s="282"/>
      <c r="J99" s="69"/>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67"/>
    </row>
    <row r="100" spans="1:53" ht="11" thickBot="1" x14ac:dyDescent="0.3">
      <c r="A100" s="67"/>
      <c r="B100" s="282"/>
      <c r="C100" s="282"/>
      <c r="D100" s="282"/>
      <c r="E100" s="282"/>
      <c r="F100" s="282"/>
      <c r="G100" s="282"/>
      <c r="H100" s="282"/>
      <c r="I100" s="282"/>
      <c r="J100" s="69"/>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67"/>
    </row>
    <row r="101" spans="1:53" ht="11" thickBot="1" x14ac:dyDescent="0.3">
      <c r="A101" s="67"/>
      <c r="B101" s="282"/>
      <c r="C101" s="282"/>
      <c r="D101" s="282"/>
      <c r="E101" s="282"/>
      <c r="F101" s="282"/>
      <c r="G101" s="282"/>
      <c r="H101" s="282"/>
      <c r="I101" s="282"/>
      <c r="J101" s="69"/>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67"/>
    </row>
    <row r="102" spans="1:53" ht="11" thickBot="1" x14ac:dyDescent="0.3">
      <c r="A102" s="67"/>
      <c r="B102" s="282"/>
      <c r="C102" s="282"/>
      <c r="D102" s="282"/>
      <c r="E102" s="282"/>
      <c r="F102" s="282"/>
      <c r="G102" s="282"/>
      <c r="H102" s="282"/>
      <c r="I102" s="282"/>
      <c r="J102" s="69"/>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67"/>
    </row>
    <row r="103" spans="1:53" ht="11" thickBot="1" x14ac:dyDescent="0.3">
      <c r="A103" s="67"/>
      <c r="B103" s="282"/>
      <c r="C103" s="282"/>
      <c r="D103" s="282"/>
      <c r="E103" s="282"/>
      <c r="F103" s="282"/>
      <c r="G103" s="282"/>
      <c r="H103" s="282"/>
      <c r="I103" s="282"/>
      <c r="J103" s="69"/>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67"/>
    </row>
    <row r="104" spans="1:53" ht="11" thickBot="1" x14ac:dyDescent="0.3">
      <c r="A104" s="67"/>
      <c r="B104" s="282"/>
      <c r="C104" s="282"/>
      <c r="D104" s="282"/>
      <c r="E104" s="282"/>
      <c r="F104" s="282"/>
      <c r="G104" s="282"/>
      <c r="H104" s="282"/>
      <c r="I104" s="282"/>
      <c r="J104" s="69"/>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67"/>
    </row>
    <row r="105" spans="1:53" ht="11" thickBot="1" x14ac:dyDescent="0.3">
      <c r="A105" s="67"/>
      <c r="B105" s="282"/>
      <c r="C105" s="282"/>
      <c r="D105" s="282"/>
      <c r="E105" s="282"/>
      <c r="F105" s="282"/>
      <c r="G105" s="282"/>
      <c r="H105" s="282"/>
      <c r="I105" s="282"/>
      <c r="J105" s="69"/>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67"/>
    </row>
    <row r="106" spans="1:53" ht="11" thickBot="1" x14ac:dyDescent="0.3">
      <c r="A106" s="67"/>
      <c r="B106" s="282"/>
      <c r="C106" s="282"/>
      <c r="D106" s="282"/>
      <c r="E106" s="282"/>
      <c r="F106" s="282"/>
      <c r="G106" s="282"/>
      <c r="H106" s="282"/>
      <c r="I106" s="282"/>
      <c r="J106" s="69"/>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67"/>
    </row>
    <row r="107" spans="1:53" ht="11" thickBot="1" x14ac:dyDescent="0.3">
      <c r="A107" s="67"/>
      <c r="B107" s="282"/>
      <c r="C107" s="282"/>
      <c r="D107" s="282"/>
      <c r="E107" s="282"/>
      <c r="F107" s="282"/>
      <c r="G107" s="282"/>
      <c r="H107" s="282"/>
      <c r="I107" s="282"/>
      <c r="J107" s="69"/>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67"/>
    </row>
    <row r="108" spans="1:53" ht="11" thickBot="1" x14ac:dyDescent="0.3">
      <c r="A108" s="67"/>
      <c r="B108" s="282"/>
      <c r="C108" s="282"/>
      <c r="D108" s="282"/>
      <c r="E108" s="282"/>
      <c r="F108" s="282"/>
      <c r="G108" s="282"/>
      <c r="H108" s="282"/>
      <c r="I108" s="282"/>
      <c r="J108" s="69"/>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67"/>
    </row>
    <row r="109" spans="1:53" ht="11" thickBot="1" x14ac:dyDescent="0.3">
      <c r="A109" s="67"/>
      <c r="B109" s="282"/>
      <c r="C109" s="282"/>
      <c r="D109" s="282"/>
      <c r="E109" s="282"/>
      <c r="F109" s="282"/>
      <c r="G109" s="282"/>
      <c r="H109" s="282"/>
      <c r="I109" s="282"/>
      <c r="J109" s="69"/>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67"/>
    </row>
    <row r="110" spans="1:53" ht="11" thickBot="1" x14ac:dyDescent="0.3">
      <c r="A110" s="67"/>
      <c r="B110" s="282"/>
      <c r="C110" s="282"/>
      <c r="D110" s="282"/>
      <c r="E110" s="282"/>
      <c r="F110" s="282"/>
      <c r="G110" s="282"/>
      <c r="H110" s="282"/>
      <c r="I110" s="282"/>
      <c r="J110" s="69"/>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67"/>
    </row>
    <row r="111" spans="1:53" ht="11" thickBot="1" x14ac:dyDescent="0.3">
      <c r="A111" s="67"/>
      <c r="B111" s="282"/>
      <c r="C111" s="282"/>
      <c r="D111" s="282"/>
      <c r="E111" s="282"/>
      <c r="F111" s="282"/>
      <c r="G111" s="282"/>
      <c r="H111" s="282"/>
      <c r="I111" s="282"/>
      <c r="J111" s="69"/>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67"/>
    </row>
    <row r="112" spans="1:53" ht="11" thickBot="1" x14ac:dyDescent="0.3">
      <c r="A112" s="67"/>
      <c r="B112" s="282"/>
      <c r="C112" s="282"/>
      <c r="D112" s="282"/>
      <c r="E112" s="282"/>
      <c r="F112" s="282"/>
      <c r="G112" s="282"/>
      <c r="H112" s="282"/>
      <c r="I112" s="282"/>
      <c r="J112" s="69"/>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67"/>
    </row>
    <row r="113" spans="1:53" ht="11" thickBot="1" x14ac:dyDescent="0.3">
      <c r="A113" s="67"/>
      <c r="B113" s="282"/>
      <c r="C113" s="282"/>
      <c r="D113" s="282"/>
      <c r="E113" s="282"/>
      <c r="F113" s="282"/>
      <c r="G113" s="282"/>
      <c r="H113" s="282"/>
      <c r="I113" s="282"/>
      <c r="J113" s="69"/>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67"/>
    </row>
    <row r="114" spans="1:53" ht="11" thickBot="1" x14ac:dyDescent="0.3">
      <c r="A114" s="67"/>
      <c r="B114" s="282"/>
      <c r="C114" s="282"/>
      <c r="D114" s="282"/>
      <c r="E114" s="282"/>
      <c r="F114" s="282"/>
      <c r="G114" s="282"/>
      <c r="H114" s="282"/>
      <c r="I114" s="282"/>
      <c r="J114" s="69"/>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67"/>
    </row>
    <row r="115" spans="1:53" ht="11" thickBot="1" x14ac:dyDescent="0.3">
      <c r="A115" s="67"/>
      <c r="B115" s="282"/>
      <c r="C115" s="282"/>
      <c r="D115" s="282"/>
      <c r="E115" s="282"/>
      <c r="F115" s="282"/>
      <c r="G115" s="282"/>
      <c r="H115" s="282"/>
      <c r="I115" s="282"/>
      <c r="J115" s="69"/>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67"/>
    </row>
    <row r="116" spans="1:53" ht="11" thickBot="1" x14ac:dyDescent="0.3">
      <c r="A116" s="67"/>
      <c r="B116" s="282"/>
      <c r="C116" s="282"/>
      <c r="D116" s="282"/>
      <c r="E116" s="282"/>
      <c r="F116" s="282"/>
      <c r="G116" s="282"/>
      <c r="H116" s="282"/>
      <c r="I116" s="282"/>
      <c r="J116" s="69"/>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67"/>
    </row>
    <row r="117" spans="1:53" ht="11" thickBot="1" x14ac:dyDescent="0.3">
      <c r="A117" s="67"/>
      <c r="B117" s="282"/>
      <c r="C117" s="282"/>
      <c r="D117" s="282"/>
      <c r="E117" s="282"/>
      <c r="F117" s="282"/>
      <c r="G117" s="282"/>
      <c r="H117" s="282"/>
      <c r="I117" s="282"/>
      <c r="J117" s="69"/>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67"/>
    </row>
    <row r="118" spans="1:53" ht="11" thickBot="1" x14ac:dyDescent="0.3">
      <c r="A118" s="67"/>
      <c r="B118" s="282"/>
      <c r="C118" s="282"/>
      <c r="D118" s="282"/>
      <c r="E118" s="282"/>
      <c r="F118" s="282"/>
      <c r="G118" s="282"/>
      <c r="H118" s="282"/>
      <c r="I118" s="282"/>
      <c r="J118" s="69"/>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67"/>
    </row>
    <row r="119" spans="1:53" ht="11" thickBot="1" x14ac:dyDescent="0.3">
      <c r="A119" s="67"/>
      <c r="B119" s="282"/>
      <c r="C119" s="282"/>
      <c r="D119" s="282"/>
      <c r="E119" s="282"/>
      <c r="F119" s="282"/>
      <c r="G119" s="282"/>
      <c r="H119" s="282"/>
      <c r="I119" s="282"/>
      <c r="J119" s="69"/>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67"/>
    </row>
    <row r="120" spans="1:53" ht="11" thickBot="1" x14ac:dyDescent="0.3">
      <c r="A120" s="67"/>
      <c r="B120" s="282"/>
      <c r="C120" s="282"/>
      <c r="D120" s="282"/>
      <c r="E120" s="282"/>
      <c r="F120" s="282"/>
      <c r="G120" s="282"/>
      <c r="H120" s="282"/>
      <c r="I120" s="282"/>
      <c r="J120" s="69"/>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67"/>
    </row>
    <row r="121" spans="1:53" ht="11" thickBot="1" x14ac:dyDescent="0.3">
      <c r="A121" s="67"/>
      <c r="B121" s="282"/>
      <c r="C121" s="282"/>
      <c r="D121" s="282"/>
      <c r="E121" s="282"/>
      <c r="F121" s="282"/>
      <c r="G121" s="282"/>
      <c r="H121" s="282"/>
      <c r="I121" s="282"/>
      <c r="J121" s="69"/>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67"/>
    </row>
    <row r="122" spans="1:53" ht="11" thickBot="1" x14ac:dyDescent="0.3">
      <c r="A122" s="67"/>
      <c r="B122" s="282"/>
      <c r="C122" s="282"/>
      <c r="D122" s="282"/>
      <c r="E122" s="282"/>
      <c r="F122" s="282"/>
      <c r="G122" s="282"/>
      <c r="H122" s="282"/>
      <c r="I122" s="282"/>
      <c r="J122" s="69"/>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67"/>
    </row>
    <row r="123" spans="1:53" ht="11" thickBot="1" x14ac:dyDescent="0.3">
      <c r="A123" s="67"/>
      <c r="B123" s="282"/>
      <c r="C123" s="282"/>
      <c r="D123" s="282"/>
      <c r="E123" s="282"/>
      <c r="F123" s="282"/>
      <c r="G123" s="282"/>
      <c r="H123" s="282"/>
      <c r="I123" s="282"/>
      <c r="J123" s="69"/>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67"/>
    </row>
    <row r="124" spans="1:53" ht="11" thickBot="1" x14ac:dyDescent="0.3">
      <c r="A124" s="67"/>
      <c r="B124" s="282"/>
      <c r="C124" s="282"/>
      <c r="D124" s="282"/>
      <c r="E124" s="282"/>
      <c r="F124" s="282"/>
      <c r="G124" s="282"/>
      <c r="H124" s="282"/>
      <c r="I124" s="282"/>
      <c r="J124" s="69"/>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67"/>
    </row>
    <row r="125" spans="1:53" ht="11" thickBot="1" x14ac:dyDescent="0.3">
      <c r="A125" s="67"/>
      <c r="B125" s="282"/>
      <c r="C125" s="282"/>
      <c r="D125" s="282"/>
      <c r="E125" s="282"/>
      <c r="F125" s="282"/>
      <c r="G125" s="282"/>
      <c r="H125" s="282"/>
      <c r="I125" s="282"/>
      <c r="J125" s="69"/>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67"/>
    </row>
    <row r="126" spans="1:53" x14ac:dyDescent="0.25">
      <c r="A126" s="594"/>
      <c r="B126" s="595"/>
      <c r="C126" s="595"/>
      <c r="D126" s="595"/>
      <c r="E126" s="595"/>
      <c r="F126" s="595"/>
      <c r="G126" s="595"/>
      <c r="H126" s="595"/>
      <c r="I126" s="595"/>
      <c r="J126" s="596"/>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594"/>
    </row>
  </sheetData>
  <sheetProtection selectLockedCells="1"/>
  <mergeCells count="29">
    <mergeCell ref="G5:G7"/>
    <mergeCell ref="G8:G11"/>
    <mergeCell ref="M8:P11"/>
    <mergeCell ref="Q13:T13"/>
    <mergeCell ref="Q8:S11"/>
    <mergeCell ref="T8:U11"/>
    <mergeCell ref="H5:H7"/>
    <mergeCell ref="H8:H11"/>
    <mergeCell ref="Q2:Q4"/>
    <mergeCell ref="R2:R4"/>
    <mergeCell ref="S2:S4"/>
    <mergeCell ref="T2:T4"/>
    <mergeCell ref="U2:U4"/>
    <mergeCell ref="P2:P4"/>
    <mergeCell ref="E1:F1"/>
    <mergeCell ref="B2:B4"/>
    <mergeCell ref="C2:C4"/>
    <mergeCell ref="D2:D4"/>
    <mergeCell ref="E2:E4"/>
    <mergeCell ref="F2:F4"/>
    <mergeCell ref="G2:G4"/>
    <mergeCell ref="I2:I4"/>
    <mergeCell ref="J2:J4"/>
    <mergeCell ref="K2:K4"/>
    <mergeCell ref="L2:L4"/>
    <mergeCell ref="M2:M4"/>
    <mergeCell ref="N2:N4"/>
    <mergeCell ref="O2:O4"/>
    <mergeCell ref="H2:H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dimension ref="A1:AY108"/>
  <sheetViews>
    <sheetView zoomScaleNormal="100" workbookViewId="0">
      <selection activeCell="O3" sqref="O3"/>
    </sheetView>
  </sheetViews>
  <sheetFormatPr defaultColWidth="9.1796875" defaultRowHeight="10.5" x14ac:dyDescent="0.25"/>
  <cols>
    <col min="1" max="1" width="1.81640625" style="600" customWidth="1"/>
    <col min="2" max="2" width="10.54296875" style="600" customWidth="1"/>
    <col min="3" max="3" width="16.7265625" style="600" customWidth="1"/>
    <col min="4" max="4" width="11.453125" style="600" customWidth="1"/>
    <col min="5" max="5" width="17.1796875" style="600" customWidth="1"/>
    <col min="6" max="6" width="19.81640625" style="600" customWidth="1"/>
    <col min="7" max="8" width="16.26953125" style="600" customWidth="1"/>
    <col min="9" max="9" width="20.26953125" style="600" bestFit="1" customWidth="1"/>
    <col min="10" max="10" width="10.26953125" style="600" bestFit="1" customWidth="1"/>
    <col min="11" max="11" width="13.54296875" style="600" bestFit="1" customWidth="1"/>
    <col min="12" max="13" width="11.1796875" style="600" customWidth="1"/>
    <col min="14" max="14" width="16.1796875" style="600" customWidth="1"/>
    <col min="15" max="15" width="12.453125" style="600" customWidth="1"/>
    <col min="16" max="16" width="10.81640625" style="600" customWidth="1"/>
    <col min="17" max="17" width="11.7265625" style="600" customWidth="1"/>
    <col min="18" max="18" width="11.453125" style="600" customWidth="1"/>
    <col min="19" max="19" width="12.7265625" style="600" customWidth="1"/>
    <col min="20" max="20" width="11.81640625" style="600" customWidth="1"/>
    <col min="21" max="21" width="12.54296875" style="600" customWidth="1"/>
    <col min="22" max="16384" width="9.1796875" style="600"/>
  </cols>
  <sheetData>
    <row r="1" spans="1:51" s="1073" customFormat="1" ht="25.5" customHeight="1" thickBot="1" x14ac:dyDescent="0.4">
      <c r="A1" s="1069"/>
      <c r="B1" s="395" t="s">
        <v>464</v>
      </c>
      <c r="C1" s="1070"/>
      <c r="D1" s="1070"/>
      <c r="E1" s="1210"/>
      <c r="F1" s="1211"/>
      <c r="G1" s="1070"/>
      <c r="H1" s="1070"/>
      <c r="I1" s="1070"/>
      <c r="J1" s="1070"/>
      <c r="K1" s="1070"/>
      <c r="L1" s="1070"/>
      <c r="M1" s="1070"/>
      <c r="N1" s="1070"/>
      <c r="O1" s="1070"/>
      <c r="P1" s="1070"/>
      <c r="Q1" s="1070"/>
      <c r="R1" s="1070"/>
      <c r="S1" s="1070"/>
      <c r="T1" s="1071"/>
      <c r="U1" s="1072"/>
      <c r="V1" s="1072"/>
      <c r="W1" s="1072"/>
      <c r="X1" s="1072"/>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72"/>
      <c r="AY1" s="1069"/>
    </row>
    <row r="2" spans="1:51" ht="42.5" thickBot="1" x14ac:dyDescent="0.3">
      <c r="A2" s="67"/>
      <c r="B2" s="71" t="s">
        <v>509</v>
      </c>
      <c r="C2" s="72" t="s">
        <v>514</v>
      </c>
      <c r="D2" s="72" t="s">
        <v>510</v>
      </c>
      <c r="E2" s="72" t="s">
        <v>0</v>
      </c>
      <c r="F2" s="297" t="s">
        <v>230</v>
      </c>
      <c r="G2" s="353" t="s">
        <v>463</v>
      </c>
      <c r="H2" s="971" t="s">
        <v>524</v>
      </c>
      <c r="I2" s="463" t="s">
        <v>134</v>
      </c>
      <c r="J2" s="816" t="s">
        <v>717</v>
      </c>
      <c r="K2" s="462" t="s">
        <v>1034</v>
      </c>
      <c r="L2" s="74" t="s">
        <v>42</v>
      </c>
      <c r="M2" s="461" t="s">
        <v>56</v>
      </c>
      <c r="N2" s="912" t="s">
        <v>447</v>
      </c>
      <c r="O2" s="295" t="s">
        <v>448</v>
      </c>
      <c r="P2" s="295" t="s">
        <v>449</v>
      </c>
      <c r="Q2" s="902" t="s">
        <v>474</v>
      </c>
      <c r="R2" s="902" t="s">
        <v>238</v>
      </c>
      <c r="S2" s="462" t="s">
        <v>1122</v>
      </c>
      <c r="T2" s="462" t="s">
        <v>44</v>
      </c>
      <c r="U2" s="75" t="s">
        <v>45</v>
      </c>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67"/>
    </row>
    <row r="3" spans="1:51" ht="115.5" x14ac:dyDescent="0.25">
      <c r="A3" s="67"/>
      <c r="B3" s="781" t="s">
        <v>1031</v>
      </c>
      <c r="C3" s="1056" t="s">
        <v>461</v>
      </c>
      <c r="D3" s="802" t="s">
        <v>1035</v>
      </c>
      <c r="E3" s="124" t="s">
        <v>1036</v>
      </c>
      <c r="F3" s="1100" t="s">
        <v>1113</v>
      </c>
      <c r="G3" s="354"/>
      <c r="H3" s="736">
        <v>1.4890000000000001</v>
      </c>
      <c r="I3" s="1141"/>
      <c r="J3" s="1144" t="s">
        <v>738</v>
      </c>
      <c r="K3" s="79">
        <f>ROUND(H3*(1-$I$3),3)</f>
        <v>1.4890000000000001</v>
      </c>
      <c r="L3" s="80">
        <f>K3*G3</f>
        <v>0</v>
      </c>
      <c r="M3" s="80">
        <f>L3*4</f>
        <v>0</v>
      </c>
      <c r="N3" s="1114"/>
      <c r="O3" s="621"/>
      <c r="P3" s="621"/>
      <c r="Q3" s="622"/>
      <c r="R3" s="622"/>
      <c r="S3" s="1110">
        <f>R3*4</f>
        <v>0</v>
      </c>
      <c r="T3" s="87">
        <f>IFERROR(Q3*R3,"tempo di esecuzione mancante")</f>
        <v>0</v>
      </c>
      <c r="U3" s="88">
        <f>IFERROR(T3*4,"tempo di esecuzione mancante")</f>
        <v>0</v>
      </c>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67"/>
    </row>
    <row r="4" spans="1:51" ht="53" thickBot="1" x14ac:dyDescent="0.3">
      <c r="A4" s="67"/>
      <c r="B4" s="785" t="s">
        <v>1032</v>
      </c>
      <c r="C4" s="915" t="s">
        <v>462</v>
      </c>
      <c r="D4" s="805" t="s">
        <v>1033</v>
      </c>
      <c r="E4" s="787" t="s">
        <v>1037</v>
      </c>
      <c r="F4" s="1103" t="s">
        <v>1114</v>
      </c>
      <c r="G4" s="356"/>
      <c r="H4" s="874">
        <v>0.38500000000000001</v>
      </c>
      <c r="I4" s="1143"/>
      <c r="J4" s="1146"/>
      <c r="K4" s="114">
        <f>ROUND(H4*(1-$I$3),3)</f>
        <v>0.38500000000000001</v>
      </c>
      <c r="L4" s="115">
        <f t="shared" ref="L4" si="0">K4*G4</f>
        <v>0</v>
      </c>
      <c r="M4" s="115">
        <f t="shared" ref="M4" si="1">L4*4</f>
        <v>0</v>
      </c>
      <c r="N4" s="1115"/>
      <c r="O4" s="627"/>
      <c r="P4" s="627"/>
      <c r="Q4" s="628"/>
      <c r="R4" s="628"/>
      <c r="S4" s="1111">
        <f>R4*4</f>
        <v>0</v>
      </c>
      <c r="T4" s="122">
        <f t="shared" ref="T4" si="2">IFERROR(Q4*R4,"tempo di esecuzione mancante")</f>
        <v>0</v>
      </c>
      <c r="U4" s="123">
        <f>IFERROR(T4*4,"tempo di esecuzione mancante")</f>
        <v>0</v>
      </c>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67"/>
    </row>
    <row r="5" spans="1:51" ht="22.5" customHeight="1" thickBot="1" x14ac:dyDescent="0.3">
      <c r="A5" s="67"/>
      <c r="B5" s="201"/>
      <c r="C5" s="201"/>
      <c r="D5" s="201"/>
      <c r="E5" s="201"/>
      <c r="F5" s="201"/>
      <c r="G5" s="201"/>
      <c r="H5" s="201"/>
      <c r="I5" s="201"/>
      <c r="J5" s="201"/>
      <c r="K5" s="285"/>
      <c r="L5" s="975">
        <f>SUM(L3:L4)</f>
        <v>0</v>
      </c>
      <c r="M5" s="977">
        <f>SUM(M3:M4)</f>
        <v>0</v>
      </c>
      <c r="N5" s="203"/>
      <c r="O5" s="203"/>
      <c r="P5" s="203"/>
      <c r="Q5" s="204"/>
      <c r="R5" s="1112">
        <f>SUM(R3:R4)</f>
        <v>0</v>
      </c>
      <c r="S5" s="1113">
        <f>SUM(S3:S4)</f>
        <v>0</v>
      </c>
      <c r="T5" s="982">
        <f>SUM(T3:T4)</f>
        <v>0</v>
      </c>
      <c r="U5" s="983">
        <f>SUM(U3:U4)</f>
        <v>0</v>
      </c>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67"/>
    </row>
    <row r="6" spans="1:51" ht="11" thickBot="1" x14ac:dyDescent="0.3">
      <c r="A6" s="67"/>
      <c r="B6" s="70"/>
      <c r="C6" s="70"/>
      <c r="D6" s="70"/>
      <c r="E6" s="70"/>
      <c r="F6" s="70"/>
      <c r="G6" s="70"/>
      <c r="H6" s="70"/>
      <c r="I6" s="70"/>
      <c r="J6" s="70"/>
      <c r="K6" s="70"/>
      <c r="L6" s="201"/>
      <c r="M6" s="201"/>
      <c r="N6" s="70"/>
      <c r="O6" s="70"/>
      <c r="P6" s="70"/>
      <c r="Q6" s="67"/>
      <c r="S6" s="1078" t="s">
        <v>275</v>
      </c>
      <c r="T6" s="1079"/>
      <c r="U6" s="210">
        <f>IFERROR(U5/M5,0)</f>
        <v>0</v>
      </c>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67"/>
    </row>
    <row r="7" spans="1:51" ht="11" thickBot="1" x14ac:dyDescent="0.3">
      <c r="A7" s="67"/>
      <c r="B7" s="282"/>
      <c r="C7" s="282"/>
      <c r="D7" s="282"/>
      <c r="E7" s="282"/>
      <c r="F7" s="282"/>
      <c r="G7" s="282"/>
      <c r="H7" s="282"/>
      <c r="I7" s="282"/>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67"/>
    </row>
    <row r="8" spans="1:51" ht="11" thickBot="1" x14ac:dyDescent="0.3">
      <c r="A8" s="67"/>
      <c r="B8" s="282"/>
      <c r="C8" s="282"/>
      <c r="D8" s="282"/>
      <c r="E8" s="282"/>
      <c r="F8" s="282"/>
      <c r="G8" s="282"/>
      <c r="H8" s="282"/>
      <c r="I8" s="282"/>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67"/>
    </row>
    <row r="9" spans="1:51" ht="11" thickBot="1" x14ac:dyDescent="0.3">
      <c r="A9" s="67"/>
      <c r="B9" s="282"/>
      <c r="C9" s="282"/>
      <c r="D9" s="282"/>
      <c r="E9" s="282"/>
      <c r="F9" s="282"/>
      <c r="G9" s="282"/>
      <c r="H9" s="282"/>
      <c r="I9" s="282"/>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67"/>
    </row>
    <row r="10" spans="1:51" ht="11" thickBot="1" x14ac:dyDescent="0.3">
      <c r="A10" s="67"/>
      <c r="B10" s="282"/>
      <c r="C10" s="282"/>
      <c r="D10" s="282"/>
      <c r="E10" s="282"/>
      <c r="F10" s="282"/>
      <c r="G10" s="282"/>
      <c r="H10" s="282"/>
      <c r="I10" s="282"/>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67"/>
    </row>
    <row r="11" spans="1:51" ht="11" thickBot="1" x14ac:dyDescent="0.3">
      <c r="A11" s="67"/>
      <c r="B11" s="282"/>
      <c r="C11" s="282"/>
      <c r="D11" s="282"/>
      <c r="E11" s="282"/>
      <c r="F11" s="282"/>
      <c r="G11" s="282"/>
      <c r="H11" s="282"/>
      <c r="I11" s="282"/>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67"/>
    </row>
    <row r="12" spans="1:51" ht="11" thickBot="1" x14ac:dyDescent="0.3">
      <c r="A12" s="67"/>
      <c r="B12" s="282"/>
      <c r="C12" s="282"/>
      <c r="D12" s="282"/>
      <c r="E12" s="282"/>
      <c r="F12" s="282"/>
      <c r="G12" s="282"/>
      <c r="H12" s="282"/>
      <c r="I12" s="282"/>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67"/>
    </row>
    <row r="13" spans="1:51" ht="11" thickBot="1" x14ac:dyDescent="0.3">
      <c r="A13" s="67"/>
      <c r="B13" s="282"/>
      <c r="C13" s="282"/>
      <c r="D13" s="282"/>
      <c r="E13" s="282"/>
      <c r="F13" s="282"/>
      <c r="G13" s="282"/>
      <c r="H13" s="282"/>
      <c r="I13" s="282"/>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67"/>
    </row>
    <row r="14" spans="1:51" ht="11" thickBot="1" x14ac:dyDescent="0.3">
      <c r="A14" s="67"/>
      <c r="B14" s="282"/>
      <c r="C14" s="282"/>
      <c r="D14" s="282"/>
      <c r="E14" s="282"/>
      <c r="F14" s="282"/>
      <c r="G14" s="282"/>
      <c r="H14" s="282"/>
      <c r="I14" s="282"/>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67"/>
    </row>
    <row r="15" spans="1:51" ht="11" thickBot="1" x14ac:dyDescent="0.3">
      <c r="A15" s="67"/>
      <c r="B15" s="282"/>
      <c r="C15" s="282"/>
      <c r="D15" s="282"/>
      <c r="E15" s="282"/>
      <c r="F15" s="282"/>
      <c r="G15" s="282"/>
      <c r="H15" s="282"/>
      <c r="I15" s="282"/>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67"/>
    </row>
    <row r="16" spans="1:51" ht="11" thickBot="1" x14ac:dyDescent="0.3">
      <c r="A16" s="67"/>
      <c r="B16" s="282"/>
      <c r="C16" s="282"/>
      <c r="D16" s="282"/>
      <c r="E16" s="282"/>
      <c r="F16" s="282"/>
      <c r="G16" s="282"/>
      <c r="H16" s="282"/>
      <c r="I16" s="282"/>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67"/>
    </row>
    <row r="17" spans="1:51" ht="11" thickBot="1" x14ac:dyDescent="0.3">
      <c r="A17" s="67"/>
      <c r="B17" s="282"/>
      <c r="C17" s="282"/>
      <c r="D17" s="282"/>
      <c r="E17" s="282"/>
      <c r="F17" s="282"/>
      <c r="G17" s="282"/>
      <c r="H17" s="282"/>
      <c r="I17" s="282"/>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67"/>
    </row>
    <row r="18" spans="1:51" ht="11" thickBot="1" x14ac:dyDescent="0.3">
      <c r="A18" s="67"/>
      <c r="B18" s="282"/>
      <c r="C18" s="282"/>
      <c r="D18" s="282"/>
      <c r="E18" s="282"/>
      <c r="F18" s="282"/>
      <c r="G18" s="282"/>
      <c r="H18" s="282"/>
      <c r="I18" s="282"/>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67"/>
    </row>
    <row r="19" spans="1:51" ht="11" thickBot="1" x14ac:dyDescent="0.3">
      <c r="A19" s="67"/>
      <c r="B19" s="282"/>
      <c r="C19" s="282"/>
      <c r="D19" s="282"/>
      <c r="E19" s="282"/>
      <c r="F19" s="282"/>
      <c r="G19" s="282"/>
      <c r="H19" s="282"/>
      <c r="I19" s="282"/>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67"/>
    </row>
    <row r="20" spans="1:51" ht="11" thickBot="1" x14ac:dyDescent="0.3">
      <c r="A20" s="67"/>
      <c r="B20" s="282"/>
      <c r="C20" s="282"/>
      <c r="D20" s="282"/>
      <c r="E20" s="282"/>
      <c r="F20" s="282"/>
      <c r="G20" s="282"/>
      <c r="H20" s="282"/>
      <c r="I20" s="282"/>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67"/>
    </row>
    <row r="21" spans="1:51" ht="11" thickBot="1" x14ac:dyDescent="0.3">
      <c r="A21" s="67"/>
      <c r="B21" s="282"/>
      <c r="C21" s="282"/>
      <c r="D21" s="282"/>
      <c r="E21" s="282"/>
      <c r="F21" s="282"/>
      <c r="G21" s="282"/>
      <c r="H21" s="282"/>
      <c r="I21" s="282"/>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67"/>
    </row>
    <row r="22" spans="1:51" ht="11" thickBot="1" x14ac:dyDescent="0.3">
      <c r="A22" s="67"/>
      <c r="B22" s="282"/>
      <c r="C22" s="282"/>
      <c r="D22" s="282"/>
      <c r="E22" s="282"/>
      <c r="F22" s="282"/>
      <c r="G22" s="282"/>
      <c r="H22" s="282"/>
      <c r="I22" s="282"/>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67"/>
    </row>
    <row r="23" spans="1:51" ht="11" thickBot="1" x14ac:dyDescent="0.3">
      <c r="A23" s="67"/>
      <c r="B23" s="282"/>
      <c r="C23" s="282"/>
      <c r="D23" s="282"/>
      <c r="E23" s="282"/>
      <c r="F23" s="282"/>
      <c r="G23" s="282"/>
      <c r="H23" s="282"/>
      <c r="I23" s="282"/>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67"/>
    </row>
    <row r="24" spans="1:51" ht="11" thickBot="1" x14ac:dyDescent="0.3">
      <c r="A24" s="67"/>
      <c r="B24" s="282"/>
      <c r="C24" s="282"/>
      <c r="D24" s="282"/>
      <c r="E24" s="282"/>
      <c r="F24" s="282"/>
      <c r="G24" s="282"/>
      <c r="H24" s="282"/>
      <c r="I24" s="282"/>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67"/>
    </row>
    <row r="25" spans="1:51" ht="11" thickBot="1" x14ac:dyDescent="0.3">
      <c r="A25" s="67"/>
      <c r="B25" s="282"/>
      <c r="C25" s="282"/>
      <c r="D25" s="282"/>
      <c r="E25" s="282"/>
      <c r="F25" s="282"/>
      <c r="G25" s="282"/>
      <c r="H25" s="282"/>
      <c r="I25" s="282"/>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67"/>
    </row>
    <row r="26" spans="1:51" ht="11" thickBot="1" x14ac:dyDescent="0.3">
      <c r="A26" s="67"/>
      <c r="B26" s="282"/>
      <c r="C26" s="282"/>
      <c r="D26" s="282"/>
      <c r="E26" s="282"/>
      <c r="F26" s="282"/>
      <c r="G26" s="282"/>
      <c r="H26" s="282"/>
      <c r="I26" s="282"/>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67"/>
    </row>
    <row r="27" spans="1:51" ht="11" thickBot="1" x14ac:dyDescent="0.3">
      <c r="A27" s="67"/>
      <c r="B27" s="282"/>
      <c r="C27" s="282"/>
      <c r="D27" s="282"/>
      <c r="E27" s="282"/>
      <c r="F27" s="282"/>
      <c r="G27" s="282"/>
      <c r="H27" s="282"/>
      <c r="I27" s="282"/>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67"/>
    </row>
    <row r="28" spans="1:51" ht="11" thickBot="1" x14ac:dyDescent="0.3">
      <c r="A28" s="67"/>
      <c r="B28" s="282"/>
      <c r="C28" s="282"/>
      <c r="D28" s="282"/>
      <c r="E28" s="282"/>
      <c r="F28" s="282"/>
      <c r="G28" s="282"/>
      <c r="H28" s="282"/>
      <c r="I28" s="282"/>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67"/>
    </row>
    <row r="29" spans="1:51" ht="11" thickBot="1" x14ac:dyDescent="0.3">
      <c r="A29" s="67"/>
      <c r="B29" s="282"/>
      <c r="C29" s="282"/>
      <c r="D29" s="282"/>
      <c r="E29" s="282"/>
      <c r="F29" s="282"/>
      <c r="G29" s="282"/>
      <c r="H29" s="282"/>
      <c r="I29" s="282"/>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67"/>
    </row>
    <row r="30" spans="1:51" ht="11" thickBot="1" x14ac:dyDescent="0.3">
      <c r="A30" s="67"/>
      <c r="B30" s="282"/>
      <c r="C30" s="282"/>
      <c r="D30" s="282"/>
      <c r="E30" s="282"/>
      <c r="F30" s="282"/>
      <c r="G30" s="282"/>
      <c r="H30" s="282"/>
      <c r="I30" s="282"/>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67"/>
    </row>
    <row r="31" spans="1:51" ht="11" thickBot="1" x14ac:dyDescent="0.3">
      <c r="A31" s="67"/>
      <c r="B31" s="282"/>
      <c r="C31" s="282"/>
      <c r="D31" s="282"/>
      <c r="E31" s="282"/>
      <c r="F31" s="282"/>
      <c r="G31" s="282"/>
      <c r="H31" s="282"/>
      <c r="I31" s="282"/>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67"/>
    </row>
    <row r="32" spans="1:51" ht="11" thickBot="1" x14ac:dyDescent="0.3">
      <c r="A32" s="67"/>
      <c r="B32" s="282"/>
      <c r="C32" s="282"/>
      <c r="D32" s="282"/>
      <c r="E32" s="282"/>
      <c r="F32" s="282"/>
      <c r="G32" s="282"/>
      <c r="H32" s="282"/>
      <c r="I32" s="282"/>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67"/>
    </row>
    <row r="33" spans="1:51" ht="11" thickBot="1" x14ac:dyDescent="0.3">
      <c r="A33" s="67"/>
      <c r="B33" s="282"/>
      <c r="C33" s="282"/>
      <c r="D33" s="282"/>
      <c r="E33" s="282"/>
      <c r="F33" s="282"/>
      <c r="G33" s="282"/>
      <c r="H33" s="282"/>
      <c r="I33" s="282"/>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67"/>
    </row>
    <row r="34" spans="1:51" ht="11" thickBot="1" x14ac:dyDescent="0.3">
      <c r="A34" s="67"/>
      <c r="B34" s="282"/>
      <c r="C34" s="282"/>
      <c r="D34" s="282"/>
      <c r="E34" s="282"/>
      <c r="F34" s="282"/>
      <c r="G34" s="282"/>
      <c r="H34" s="282"/>
      <c r="I34" s="282"/>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67"/>
    </row>
    <row r="35" spans="1:51" ht="11" thickBot="1" x14ac:dyDescent="0.3">
      <c r="A35" s="67"/>
      <c r="B35" s="282"/>
      <c r="C35" s="282"/>
      <c r="D35" s="282"/>
      <c r="E35" s="282"/>
      <c r="F35" s="282"/>
      <c r="G35" s="282"/>
      <c r="H35" s="282"/>
      <c r="I35" s="282"/>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67"/>
    </row>
    <row r="36" spans="1:51" ht="11" thickBot="1" x14ac:dyDescent="0.3">
      <c r="A36" s="67"/>
      <c r="B36" s="282"/>
      <c r="C36" s="282"/>
      <c r="D36" s="282"/>
      <c r="E36" s="282"/>
      <c r="F36" s="282"/>
      <c r="G36" s="282"/>
      <c r="H36" s="282"/>
      <c r="I36" s="282"/>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67"/>
    </row>
    <row r="37" spans="1:51" ht="11" thickBot="1" x14ac:dyDescent="0.3">
      <c r="A37" s="67"/>
      <c r="B37" s="282"/>
      <c r="C37" s="282"/>
      <c r="D37" s="282"/>
      <c r="E37" s="282"/>
      <c r="F37" s="282"/>
      <c r="G37" s="282"/>
      <c r="H37" s="282"/>
      <c r="I37" s="282"/>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67"/>
    </row>
    <row r="38" spans="1:51" ht="11" thickBot="1" x14ac:dyDescent="0.3">
      <c r="A38" s="67"/>
      <c r="B38" s="282"/>
      <c r="C38" s="282"/>
      <c r="D38" s="282"/>
      <c r="E38" s="282"/>
      <c r="F38" s="282"/>
      <c r="G38" s="282"/>
      <c r="H38" s="282"/>
      <c r="I38" s="282"/>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67"/>
    </row>
    <row r="39" spans="1:51" ht="11" thickBot="1" x14ac:dyDescent="0.3">
      <c r="A39" s="67"/>
      <c r="B39" s="282"/>
      <c r="C39" s="282"/>
      <c r="D39" s="282"/>
      <c r="E39" s="282"/>
      <c r="F39" s="282"/>
      <c r="G39" s="282"/>
      <c r="H39" s="282"/>
      <c r="I39" s="282"/>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67"/>
    </row>
    <row r="40" spans="1:51" ht="11" thickBot="1" x14ac:dyDescent="0.3">
      <c r="A40" s="67"/>
      <c r="B40" s="282"/>
      <c r="C40" s="282"/>
      <c r="D40" s="282"/>
      <c r="E40" s="282"/>
      <c r="F40" s="282"/>
      <c r="G40" s="282"/>
      <c r="H40" s="282"/>
      <c r="I40" s="282"/>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67"/>
    </row>
    <row r="41" spans="1:51" ht="11" thickBot="1" x14ac:dyDescent="0.3">
      <c r="A41" s="67"/>
      <c r="B41" s="282"/>
      <c r="C41" s="282"/>
      <c r="D41" s="282"/>
      <c r="E41" s="282"/>
      <c r="F41" s="282"/>
      <c r="G41" s="282"/>
      <c r="H41" s="282"/>
      <c r="I41" s="282"/>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67"/>
    </row>
    <row r="42" spans="1:51" ht="11" thickBot="1" x14ac:dyDescent="0.3">
      <c r="A42" s="67"/>
      <c r="B42" s="282"/>
      <c r="C42" s="282"/>
      <c r="D42" s="282"/>
      <c r="E42" s="282"/>
      <c r="F42" s="282"/>
      <c r="G42" s="282"/>
      <c r="H42" s="282"/>
      <c r="I42" s="282"/>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67"/>
    </row>
    <row r="43" spans="1:51" ht="11" thickBot="1" x14ac:dyDescent="0.3">
      <c r="A43" s="67"/>
      <c r="B43" s="282"/>
      <c r="C43" s="282"/>
      <c r="D43" s="282"/>
      <c r="E43" s="282"/>
      <c r="F43" s="282"/>
      <c r="G43" s="282"/>
      <c r="H43" s="282"/>
      <c r="I43" s="282"/>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67"/>
    </row>
    <row r="44" spans="1:51" ht="11" thickBot="1" x14ac:dyDescent="0.3">
      <c r="A44" s="67"/>
      <c r="B44" s="282"/>
      <c r="C44" s="282"/>
      <c r="D44" s="282"/>
      <c r="E44" s="282"/>
      <c r="F44" s="282"/>
      <c r="G44" s="282"/>
      <c r="H44" s="282"/>
      <c r="I44" s="282"/>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67"/>
    </row>
    <row r="45" spans="1:51" ht="11" thickBot="1" x14ac:dyDescent="0.3">
      <c r="A45" s="67"/>
      <c r="B45" s="282"/>
      <c r="C45" s="282"/>
      <c r="D45" s="282"/>
      <c r="E45" s="282"/>
      <c r="F45" s="282"/>
      <c r="G45" s="282"/>
      <c r="H45" s="282"/>
      <c r="I45" s="282"/>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67"/>
    </row>
    <row r="46" spans="1:51" ht="11" thickBot="1" x14ac:dyDescent="0.3">
      <c r="A46" s="67"/>
      <c r="B46" s="282"/>
      <c r="C46" s="282"/>
      <c r="D46" s="282"/>
      <c r="E46" s="282"/>
      <c r="F46" s="282"/>
      <c r="G46" s="282"/>
      <c r="H46" s="282"/>
      <c r="I46" s="282"/>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67"/>
    </row>
    <row r="47" spans="1:51" ht="11" thickBot="1" x14ac:dyDescent="0.3">
      <c r="A47" s="67"/>
      <c r="B47" s="282"/>
      <c r="C47" s="282"/>
      <c r="D47" s="282"/>
      <c r="E47" s="282"/>
      <c r="F47" s="282"/>
      <c r="G47" s="282"/>
      <c r="H47" s="282"/>
      <c r="I47" s="282"/>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67"/>
    </row>
    <row r="48" spans="1:51" ht="11" thickBot="1" x14ac:dyDescent="0.3">
      <c r="A48" s="67"/>
      <c r="B48" s="282"/>
      <c r="C48" s="282"/>
      <c r="D48" s="282"/>
      <c r="E48" s="282"/>
      <c r="F48" s="282"/>
      <c r="G48" s="282"/>
      <c r="H48" s="282"/>
      <c r="I48" s="282"/>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67"/>
    </row>
    <row r="49" spans="1:51" ht="11" thickBot="1" x14ac:dyDescent="0.3">
      <c r="A49" s="67"/>
      <c r="B49" s="282"/>
      <c r="C49" s="282"/>
      <c r="D49" s="282"/>
      <c r="E49" s="282"/>
      <c r="F49" s="282"/>
      <c r="G49" s="282"/>
      <c r="H49" s="282"/>
      <c r="I49" s="282"/>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67"/>
    </row>
    <row r="50" spans="1:51" ht="11" thickBot="1" x14ac:dyDescent="0.3">
      <c r="A50" s="67"/>
      <c r="B50" s="282"/>
      <c r="C50" s="282"/>
      <c r="D50" s="282"/>
      <c r="E50" s="282"/>
      <c r="F50" s="282"/>
      <c r="G50" s="282"/>
      <c r="H50" s="282"/>
      <c r="I50" s="282"/>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67"/>
    </row>
    <row r="51" spans="1:51" ht="11" thickBot="1" x14ac:dyDescent="0.3">
      <c r="A51" s="67"/>
      <c r="B51" s="282"/>
      <c r="C51" s="282"/>
      <c r="D51" s="282"/>
      <c r="E51" s="282"/>
      <c r="F51" s="282"/>
      <c r="G51" s="282"/>
      <c r="H51" s="282"/>
      <c r="I51" s="282"/>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67"/>
    </row>
    <row r="52" spans="1:51" ht="11" thickBot="1" x14ac:dyDescent="0.3">
      <c r="A52" s="67"/>
      <c r="B52" s="282"/>
      <c r="C52" s="282"/>
      <c r="D52" s="282"/>
      <c r="E52" s="282"/>
      <c r="F52" s="282"/>
      <c r="G52" s="282"/>
      <c r="H52" s="282"/>
      <c r="I52" s="282"/>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67"/>
    </row>
    <row r="53" spans="1:51" ht="11" thickBot="1" x14ac:dyDescent="0.3">
      <c r="A53" s="67"/>
      <c r="B53" s="282"/>
      <c r="C53" s="282"/>
      <c r="D53" s="282"/>
      <c r="E53" s="282"/>
      <c r="F53" s="282"/>
      <c r="G53" s="282"/>
      <c r="H53" s="282"/>
      <c r="I53" s="282"/>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67"/>
    </row>
    <row r="54" spans="1:51" ht="11" thickBot="1" x14ac:dyDescent="0.3">
      <c r="A54" s="67"/>
      <c r="B54" s="282"/>
      <c r="C54" s="282"/>
      <c r="D54" s="282"/>
      <c r="E54" s="282"/>
      <c r="F54" s="282"/>
      <c r="G54" s="282"/>
      <c r="H54" s="282"/>
      <c r="I54" s="282"/>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67"/>
    </row>
    <row r="55" spans="1:51" ht="11" thickBot="1" x14ac:dyDescent="0.3">
      <c r="A55" s="67"/>
      <c r="B55" s="282"/>
      <c r="C55" s="282"/>
      <c r="D55" s="282"/>
      <c r="E55" s="282"/>
      <c r="F55" s="282"/>
      <c r="G55" s="282"/>
      <c r="H55" s="282"/>
      <c r="I55" s="282"/>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67"/>
    </row>
    <row r="56" spans="1:51" ht="11" thickBot="1" x14ac:dyDescent="0.3">
      <c r="A56" s="67"/>
      <c r="B56" s="282"/>
      <c r="C56" s="282"/>
      <c r="D56" s="282"/>
      <c r="E56" s="282"/>
      <c r="F56" s="282"/>
      <c r="G56" s="282"/>
      <c r="H56" s="282"/>
      <c r="I56" s="282"/>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67"/>
    </row>
    <row r="57" spans="1:51" ht="11" thickBot="1" x14ac:dyDescent="0.3">
      <c r="A57" s="67"/>
      <c r="B57" s="282"/>
      <c r="C57" s="282"/>
      <c r="D57" s="282"/>
      <c r="E57" s="282"/>
      <c r="F57" s="282"/>
      <c r="G57" s="282"/>
      <c r="H57" s="282"/>
      <c r="I57" s="282"/>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67"/>
    </row>
    <row r="58" spans="1:51" ht="11" thickBot="1" x14ac:dyDescent="0.3">
      <c r="A58" s="67"/>
      <c r="B58" s="282"/>
      <c r="C58" s="282"/>
      <c r="D58" s="282"/>
      <c r="E58" s="282"/>
      <c r="F58" s="282"/>
      <c r="G58" s="282"/>
      <c r="H58" s="282"/>
      <c r="I58" s="282"/>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67"/>
    </row>
    <row r="59" spans="1:51" ht="11" thickBot="1" x14ac:dyDescent="0.3">
      <c r="A59" s="67"/>
      <c r="B59" s="282"/>
      <c r="C59" s="282"/>
      <c r="D59" s="282"/>
      <c r="E59" s="282"/>
      <c r="F59" s="282"/>
      <c r="G59" s="282"/>
      <c r="H59" s="282"/>
      <c r="I59" s="282"/>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67"/>
    </row>
    <row r="60" spans="1:51" ht="11" thickBot="1" x14ac:dyDescent="0.3">
      <c r="A60" s="67"/>
      <c r="B60" s="282"/>
      <c r="C60" s="282"/>
      <c r="D60" s="282"/>
      <c r="E60" s="282"/>
      <c r="F60" s="282"/>
      <c r="G60" s="282"/>
      <c r="H60" s="282"/>
      <c r="I60" s="282"/>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67"/>
    </row>
    <row r="61" spans="1:51" ht="11" thickBot="1" x14ac:dyDescent="0.3">
      <c r="A61" s="67"/>
      <c r="B61" s="282"/>
      <c r="C61" s="282"/>
      <c r="D61" s="282"/>
      <c r="E61" s="282"/>
      <c r="F61" s="282"/>
      <c r="G61" s="282"/>
      <c r="H61" s="282"/>
      <c r="I61" s="282"/>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67"/>
    </row>
    <row r="62" spans="1:51" ht="11" thickBot="1" x14ac:dyDescent="0.3">
      <c r="A62" s="67"/>
      <c r="B62" s="282"/>
      <c r="C62" s="282"/>
      <c r="D62" s="282"/>
      <c r="E62" s="282"/>
      <c r="F62" s="282"/>
      <c r="G62" s="282"/>
      <c r="H62" s="282"/>
      <c r="I62" s="282"/>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67"/>
    </row>
    <row r="63" spans="1:51" ht="11" thickBot="1" x14ac:dyDescent="0.3">
      <c r="A63" s="67"/>
      <c r="B63" s="282"/>
      <c r="C63" s="282"/>
      <c r="D63" s="282"/>
      <c r="E63" s="282"/>
      <c r="F63" s="282"/>
      <c r="G63" s="282"/>
      <c r="H63" s="282"/>
      <c r="I63" s="282"/>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67"/>
    </row>
    <row r="64" spans="1:51" ht="11" thickBot="1" x14ac:dyDescent="0.3">
      <c r="A64" s="67"/>
      <c r="B64" s="282"/>
      <c r="C64" s="282"/>
      <c r="D64" s="282"/>
      <c r="E64" s="282"/>
      <c r="F64" s="282"/>
      <c r="G64" s="282"/>
      <c r="H64" s="282"/>
      <c r="I64" s="282"/>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67"/>
    </row>
    <row r="65" spans="1:51" ht="11" thickBot="1" x14ac:dyDescent="0.3">
      <c r="A65" s="67"/>
      <c r="B65" s="282"/>
      <c r="C65" s="282"/>
      <c r="D65" s="282"/>
      <c r="E65" s="282"/>
      <c r="F65" s="282"/>
      <c r="G65" s="282"/>
      <c r="H65" s="282"/>
      <c r="I65" s="282"/>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67"/>
    </row>
    <row r="66" spans="1:51" ht="11" thickBot="1" x14ac:dyDescent="0.3">
      <c r="A66" s="67"/>
      <c r="B66" s="282"/>
      <c r="C66" s="282"/>
      <c r="D66" s="282"/>
      <c r="E66" s="282"/>
      <c r="F66" s="282"/>
      <c r="G66" s="282"/>
      <c r="H66" s="282"/>
      <c r="I66" s="282"/>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67"/>
    </row>
    <row r="67" spans="1:51" ht="11" thickBot="1" x14ac:dyDescent="0.3">
      <c r="A67" s="67"/>
      <c r="B67" s="282"/>
      <c r="C67" s="282"/>
      <c r="D67" s="282"/>
      <c r="E67" s="282"/>
      <c r="F67" s="282"/>
      <c r="G67" s="282"/>
      <c r="H67" s="282"/>
      <c r="I67" s="282"/>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67"/>
    </row>
    <row r="68" spans="1:51" ht="11" thickBot="1" x14ac:dyDescent="0.3">
      <c r="A68" s="67"/>
      <c r="B68" s="282"/>
      <c r="C68" s="282"/>
      <c r="D68" s="282"/>
      <c r="E68" s="282"/>
      <c r="F68" s="282"/>
      <c r="G68" s="282"/>
      <c r="H68" s="282"/>
      <c r="I68" s="282"/>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67"/>
    </row>
    <row r="69" spans="1:51" ht="11" thickBot="1" x14ac:dyDescent="0.3">
      <c r="A69" s="67"/>
      <c r="B69" s="282"/>
      <c r="C69" s="282"/>
      <c r="D69" s="282"/>
      <c r="E69" s="282"/>
      <c r="F69" s="282"/>
      <c r="G69" s="282"/>
      <c r="H69" s="282"/>
      <c r="I69" s="282"/>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67"/>
    </row>
    <row r="70" spans="1:51" ht="11" thickBot="1" x14ac:dyDescent="0.3">
      <c r="A70" s="67"/>
      <c r="B70" s="282"/>
      <c r="C70" s="282"/>
      <c r="D70" s="282"/>
      <c r="E70" s="282"/>
      <c r="F70" s="282"/>
      <c r="G70" s="282"/>
      <c r="H70" s="282"/>
      <c r="I70" s="282"/>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67"/>
    </row>
    <row r="71" spans="1:51" ht="11" thickBot="1" x14ac:dyDescent="0.3">
      <c r="A71" s="67"/>
      <c r="B71" s="282"/>
      <c r="C71" s="282"/>
      <c r="D71" s="282"/>
      <c r="E71" s="282"/>
      <c r="F71" s="282"/>
      <c r="G71" s="282"/>
      <c r="H71" s="282"/>
      <c r="I71" s="282"/>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67"/>
    </row>
    <row r="72" spans="1:51" ht="11" thickBot="1" x14ac:dyDescent="0.3">
      <c r="A72" s="67"/>
      <c r="B72" s="282"/>
      <c r="C72" s="282"/>
      <c r="D72" s="282"/>
      <c r="E72" s="282"/>
      <c r="F72" s="282"/>
      <c r="G72" s="282"/>
      <c r="H72" s="282"/>
      <c r="I72" s="282"/>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67"/>
    </row>
    <row r="73" spans="1:51" ht="11" thickBot="1" x14ac:dyDescent="0.3">
      <c r="A73" s="67"/>
      <c r="B73" s="282"/>
      <c r="C73" s="282"/>
      <c r="D73" s="282"/>
      <c r="E73" s="282"/>
      <c r="F73" s="282"/>
      <c r="G73" s="282"/>
      <c r="H73" s="282"/>
      <c r="I73" s="282"/>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67"/>
    </row>
    <row r="74" spans="1:51" ht="11" thickBot="1" x14ac:dyDescent="0.3">
      <c r="A74" s="67"/>
      <c r="B74" s="282"/>
      <c r="C74" s="282"/>
      <c r="D74" s="282"/>
      <c r="E74" s="282"/>
      <c r="F74" s="282"/>
      <c r="G74" s="282"/>
      <c r="H74" s="282"/>
      <c r="I74" s="282"/>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67"/>
    </row>
    <row r="75" spans="1:51" ht="11" thickBot="1" x14ac:dyDescent="0.3">
      <c r="A75" s="67"/>
      <c r="B75" s="282"/>
      <c r="C75" s="282"/>
      <c r="D75" s="282"/>
      <c r="E75" s="282"/>
      <c r="F75" s="282"/>
      <c r="G75" s="282"/>
      <c r="H75" s="282"/>
      <c r="I75" s="282"/>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67"/>
    </row>
    <row r="76" spans="1:51" ht="11" thickBot="1" x14ac:dyDescent="0.3">
      <c r="A76" s="67"/>
      <c r="B76" s="282"/>
      <c r="C76" s="282"/>
      <c r="D76" s="282"/>
      <c r="E76" s="282"/>
      <c r="F76" s="282"/>
      <c r="G76" s="282"/>
      <c r="H76" s="282"/>
      <c r="I76" s="282"/>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67"/>
    </row>
    <row r="77" spans="1:51" ht="11" thickBot="1" x14ac:dyDescent="0.3">
      <c r="A77" s="67"/>
      <c r="B77" s="282"/>
      <c r="C77" s="282"/>
      <c r="D77" s="282"/>
      <c r="E77" s="282"/>
      <c r="F77" s="282"/>
      <c r="G77" s="282"/>
      <c r="H77" s="282"/>
      <c r="I77" s="282"/>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67"/>
    </row>
    <row r="78" spans="1:51" ht="11" thickBot="1" x14ac:dyDescent="0.3">
      <c r="A78" s="67"/>
      <c r="B78" s="282"/>
      <c r="C78" s="282"/>
      <c r="D78" s="282"/>
      <c r="E78" s="282"/>
      <c r="F78" s="282"/>
      <c r="G78" s="282"/>
      <c r="H78" s="282"/>
      <c r="I78" s="282"/>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67"/>
    </row>
    <row r="79" spans="1:51" ht="11" thickBot="1" x14ac:dyDescent="0.3">
      <c r="A79" s="67"/>
      <c r="B79" s="282"/>
      <c r="C79" s="282"/>
      <c r="D79" s="282"/>
      <c r="E79" s="282"/>
      <c r="F79" s="282"/>
      <c r="G79" s="282"/>
      <c r="H79" s="282"/>
      <c r="I79" s="282"/>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67"/>
    </row>
    <row r="80" spans="1:51" ht="11" thickBot="1" x14ac:dyDescent="0.3">
      <c r="A80" s="67"/>
      <c r="B80" s="282"/>
      <c r="C80" s="282"/>
      <c r="D80" s="282"/>
      <c r="E80" s="282"/>
      <c r="F80" s="282"/>
      <c r="G80" s="282"/>
      <c r="H80" s="282"/>
      <c r="I80" s="282"/>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67"/>
    </row>
    <row r="81" spans="1:51" ht="11" thickBot="1" x14ac:dyDescent="0.3">
      <c r="A81" s="67"/>
      <c r="B81" s="282"/>
      <c r="C81" s="282"/>
      <c r="D81" s="282"/>
      <c r="E81" s="282"/>
      <c r="F81" s="282"/>
      <c r="G81" s="282"/>
      <c r="H81" s="282"/>
      <c r="I81" s="282"/>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67"/>
    </row>
    <row r="82" spans="1:51" ht="11" thickBot="1" x14ac:dyDescent="0.3">
      <c r="A82" s="67"/>
      <c r="B82" s="282"/>
      <c r="C82" s="282"/>
      <c r="D82" s="282"/>
      <c r="E82" s="282"/>
      <c r="F82" s="282"/>
      <c r="G82" s="282"/>
      <c r="H82" s="282"/>
      <c r="I82" s="282"/>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67"/>
    </row>
    <row r="83" spans="1:51" ht="11" thickBot="1" x14ac:dyDescent="0.3">
      <c r="A83" s="67"/>
      <c r="B83" s="282"/>
      <c r="C83" s="282"/>
      <c r="D83" s="282"/>
      <c r="E83" s="282"/>
      <c r="F83" s="282"/>
      <c r="G83" s="282"/>
      <c r="H83" s="282"/>
      <c r="I83" s="282"/>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67"/>
    </row>
    <row r="84" spans="1:51" ht="11" thickBot="1" x14ac:dyDescent="0.3">
      <c r="A84" s="67"/>
      <c r="B84" s="282"/>
      <c r="C84" s="282"/>
      <c r="D84" s="282"/>
      <c r="E84" s="282"/>
      <c r="F84" s="282"/>
      <c r="G84" s="282"/>
      <c r="H84" s="282"/>
      <c r="I84" s="282"/>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67"/>
    </row>
    <row r="85" spans="1:51" ht="11" thickBot="1" x14ac:dyDescent="0.3">
      <c r="A85" s="67"/>
      <c r="B85" s="282"/>
      <c r="C85" s="282"/>
      <c r="D85" s="282"/>
      <c r="E85" s="282"/>
      <c r="F85" s="282"/>
      <c r="G85" s="282"/>
      <c r="H85" s="282"/>
      <c r="I85" s="282"/>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67"/>
    </row>
    <row r="86" spans="1:51" ht="11" thickBot="1" x14ac:dyDescent="0.3">
      <c r="A86" s="67"/>
      <c r="B86" s="282"/>
      <c r="C86" s="282"/>
      <c r="D86" s="282"/>
      <c r="E86" s="282"/>
      <c r="F86" s="282"/>
      <c r="G86" s="282"/>
      <c r="H86" s="282"/>
      <c r="I86" s="282"/>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67"/>
    </row>
    <row r="87" spans="1:51" ht="11" thickBot="1" x14ac:dyDescent="0.3">
      <c r="A87" s="67"/>
      <c r="B87" s="282"/>
      <c r="C87" s="282"/>
      <c r="D87" s="282"/>
      <c r="E87" s="282"/>
      <c r="F87" s="282"/>
      <c r="G87" s="282"/>
      <c r="H87" s="282"/>
      <c r="I87" s="282"/>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67"/>
    </row>
    <row r="88" spans="1:51" ht="11" thickBot="1" x14ac:dyDescent="0.3">
      <c r="A88" s="67"/>
      <c r="B88" s="282"/>
      <c r="C88" s="282"/>
      <c r="D88" s="282"/>
      <c r="E88" s="282"/>
      <c r="F88" s="282"/>
      <c r="G88" s="282"/>
      <c r="H88" s="282"/>
      <c r="I88" s="282"/>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67"/>
    </row>
    <row r="89" spans="1:51" ht="11" thickBot="1" x14ac:dyDescent="0.3">
      <c r="A89" s="67"/>
      <c r="B89" s="282"/>
      <c r="C89" s="282"/>
      <c r="D89" s="282"/>
      <c r="E89" s="282"/>
      <c r="F89" s="282"/>
      <c r="G89" s="282"/>
      <c r="H89" s="282"/>
      <c r="I89" s="282"/>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67"/>
    </row>
    <row r="90" spans="1:51" ht="11" thickBot="1" x14ac:dyDescent="0.3">
      <c r="A90" s="67"/>
      <c r="B90" s="282"/>
      <c r="C90" s="282"/>
      <c r="D90" s="282"/>
      <c r="E90" s="282"/>
      <c r="F90" s="282"/>
      <c r="G90" s="282"/>
      <c r="H90" s="282"/>
      <c r="I90" s="282"/>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67"/>
    </row>
    <row r="91" spans="1:51" ht="11" thickBot="1" x14ac:dyDescent="0.3">
      <c r="A91" s="67"/>
      <c r="B91" s="282"/>
      <c r="C91" s="282"/>
      <c r="D91" s="282"/>
      <c r="E91" s="282"/>
      <c r="F91" s="282"/>
      <c r="G91" s="282"/>
      <c r="H91" s="282"/>
      <c r="I91" s="282"/>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67"/>
    </row>
    <row r="92" spans="1:51" ht="11" thickBot="1" x14ac:dyDescent="0.3">
      <c r="A92" s="67"/>
      <c r="B92" s="282"/>
      <c r="C92" s="282"/>
      <c r="D92" s="282"/>
      <c r="E92" s="282"/>
      <c r="F92" s="282"/>
      <c r="G92" s="282"/>
      <c r="H92" s="282"/>
      <c r="I92" s="282"/>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67"/>
    </row>
    <row r="93" spans="1:51" ht="11" thickBot="1" x14ac:dyDescent="0.3">
      <c r="A93" s="67"/>
      <c r="B93" s="282"/>
      <c r="C93" s="282"/>
      <c r="D93" s="282"/>
      <c r="E93" s="282"/>
      <c r="F93" s="282"/>
      <c r="G93" s="282"/>
      <c r="H93" s="282"/>
      <c r="I93" s="282"/>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67"/>
    </row>
    <row r="94" spans="1:51" ht="11" thickBot="1" x14ac:dyDescent="0.3">
      <c r="A94" s="67"/>
      <c r="B94" s="282"/>
      <c r="C94" s="282"/>
      <c r="D94" s="282"/>
      <c r="E94" s="282"/>
      <c r="F94" s="282"/>
      <c r="G94" s="282"/>
      <c r="H94" s="282"/>
      <c r="I94" s="282"/>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67"/>
    </row>
    <row r="95" spans="1:51" ht="11" thickBot="1" x14ac:dyDescent="0.3">
      <c r="A95" s="67"/>
      <c r="B95" s="282"/>
      <c r="C95" s="282"/>
      <c r="D95" s="282"/>
      <c r="E95" s="282"/>
      <c r="F95" s="282"/>
      <c r="G95" s="282"/>
      <c r="H95" s="282"/>
      <c r="I95" s="282"/>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67"/>
    </row>
    <row r="96" spans="1:51" ht="11" thickBot="1" x14ac:dyDescent="0.3">
      <c r="A96" s="67"/>
      <c r="B96" s="282"/>
      <c r="C96" s="282"/>
      <c r="D96" s="282"/>
      <c r="E96" s="282"/>
      <c r="F96" s="282"/>
      <c r="G96" s="282"/>
      <c r="H96" s="282"/>
      <c r="I96" s="282"/>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67"/>
    </row>
    <row r="97" spans="1:51" ht="11" thickBot="1" x14ac:dyDescent="0.3">
      <c r="A97" s="67"/>
      <c r="B97" s="282"/>
      <c r="C97" s="282"/>
      <c r="D97" s="282"/>
      <c r="E97" s="282"/>
      <c r="F97" s="282"/>
      <c r="G97" s="282"/>
      <c r="H97" s="282"/>
      <c r="I97" s="282"/>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67"/>
    </row>
    <row r="98" spans="1:51" ht="11" thickBot="1" x14ac:dyDescent="0.3">
      <c r="A98" s="67"/>
      <c r="B98" s="282"/>
      <c r="C98" s="282"/>
      <c r="D98" s="282"/>
      <c r="E98" s="282"/>
      <c r="F98" s="282"/>
      <c r="G98" s="282"/>
      <c r="H98" s="282"/>
      <c r="I98" s="282"/>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67"/>
    </row>
    <row r="99" spans="1:51" ht="11" thickBot="1" x14ac:dyDescent="0.3">
      <c r="A99" s="67"/>
      <c r="B99" s="282"/>
      <c r="C99" s="282"/>
      <c r="D99" s="282"/>
      <c r="E99" s="282"/>
      <c r="F99" s="282"/>
      <c r="G99" s="282"/>
      <c r="H99" s="282"/>
      <c r="I99" s="282"/>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67"/>
    </row>
    <row r="100" spans="1:51" ht="11" thickBot="1" x14ac:dyDescent="0.3">
      <c r="A100" s="67"/>
      <c r="B100" s="282"/>
      <c r="C100" s="282"/>
      <c r="D100" s="282"/>
      <c r="E100" s="282"/>
      <c r="F100" s="282"/>
      <c r="G100" s="282"/>
      <c r="H100" s="282"/>
      <c r="I100" s="282"/>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67"/>
    </row>
    <row r="101" spans="1:51" ht="11" thickBot="1" x14ac:dyDescent="0.3">
      <c r="A101" s="67"/>
      <c r="B101" s="282"/>
      <c r="C101" s="282"/>
      <c r="D101" s="282"/>
      <c r="E101" s="282"/>
      <c r="F101" s="282"/>
      <c r="G101" s="282"/>
      <c r="H101" s="282"/>
      <c r="I101" s="282"/>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67"/>
    </row>
    <row r="102" spans="1:51" ht="11" thickBot="1" x14ac:dyDescent="0.3">
      <c r="A102" s="67"/>
      <c r="B102" s="282"/>
      <c r="C102" s="282"/>
      <c r="D102" s="282"/>
      <c r="E102" s="282"/>
      <c r="F102" s="282"/>
      <c r="G102" s="282"/>
      <c r="H102" s="282"/>
      <c r="I102" s="282"/>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67"/>
    </row>
    <row r="103" spans="1:51" ht="11" thickBot="1" x14ac:dyDescent="0.3">
      <c r="A103" s="67"/>
      <c r="B103" s="282"/>
      <c r="C103" s="282"/>
      <c r="D103" s="282"/>
      <c r="E103" s="282"/>
      <c r="F103" s="282"/>
      <c r="G103" s="282"/>
      <c r="H103" s="282"/>
      <c r="I103" s="282"/>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67"/>
    </row>
    <row r="104" spans="1:51" ht="11" thickBot="1" x14ac:dyDescent="0.3">
      <c r="A104" s="67"/>
      <c r="B104" s="282"/>
      <c r="C104" s="282"/>
      <c r="D104" s="282"/>
      <c r="E104" s="282"/>
      <c r="F104" s="282"/>
      <c r="G104" s="282"/>
      <c r="H104" s="282"/>
      <c r="I104" s="282"/>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67"/>
    </row>
    <row r="105" spans="1:51" ht="11" thickBot="1" x14ac:dyDescent="0.3">
      <c r="A105" s="67"/>
      <c r="B105" s="282"/>
      <c r="C105" s="282"/>
      <c r="D105" s="282"/>
      <c r="E105" s="282"/>
      <c r="F105" s="282"/>
      <c r="G105" s="282"/>
      <c r="H105" s="282"/>
      <c r="I105" s="282"/>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67"/>
    </row>
    <row r="106" spans="1:51" ht="11" thickBot="1" x14ac:dyDescent="0.3">
      <c r="A106" s="67"/>
      <c r="B106" s="282"/>
      <c r="C106" s="282"/>
      <c r="D106" s="282"/>
      <c r="E106" s="282"/>
      <c r="F106" s="282"/>
      <c r="G106" s="282"/>
      <c r="H106" s="282"/>
      <c r="I106" s="282"/>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67"/>
    </row>
    <row r="107" spans="1:51" ht="11" thickBot="1" x14ac:dyDescent="0.3">
      <c r="A107" s="67"/>
      <c r="B107" s="282"/>
      <c r="C107" s="282"/>
      <c r="D107" s="282"/>
      <c r="E107" s="282"/>
      <c r="F107" s="282"/>
      <c r="G107" s="282"/>
      <c r="H107" s="282"/>
      <c r="I107" s="282"/>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67"/>
    </row>
    <row r="108" spans="1:51" x14ac:dyDescent="0.25">
      <c r="A108" s="594"/>
      <c r="B108" s="595"/>
      <c r="C108" s="595"/>
      <c r="D108" s="595"/>
      <c r="E108" s="595"/>
      <c r="F108" s="595"/>
      <c r="G108" s="595"/>
      <c r="H108" s="595"/>
      <c r="I108" s="595"/>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594"/>
    </row>
  </sheetData>
  <sheetProtection selectLockedCells="1"/>
  <mergeCells count="3">
    <mergeCell ref="I3:I4"/>
    <mergeCell ref="J3:J4"/>
    <mergeCell ref="E1:F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4"/>
  <sheetViews>
    <sheetView zoomScaleNormal="100" workbookViewId="0">
      <selection activeCell="C12" sqref="C12"/>
    </sheetView>
  </sheetViews>
  <sheetFormatPr defaultColWidth="9.1796875" defaultRowHeight="14.5" x14ac:dyDescent="0.35"/>
  <cols>
    <col min="1" max="1" width="1.81640625" style="602" customWidth="1"/>
    <col min="2" max="2" width="18.1796875" style="602" customWidth="1"/>
    <col min="3" max="3" width="34.1796875" style="602" customWidth="1"/>
    <col min="4" max="4" width="12" style="602" bestFit="1" customWidth="1"/>
    <col min="5" max="7" width="11.453125" style="602" customWidth="1"/>
    <col min="8" max="8" width="10.81640625" style="602" customWidth="1"/>
    <col min="9" max="9" width="12.1796875" style="602" customWidth="1"/>
    <col min="10" max="16384" width="9.1796875" style="602"/>
  </cols>
  <sheetData>
    <row r="1" spans="1:43" s="1068" customFormat="1" ht="25.5" customHeight="1" thickBot="1" x14ac:dyDescent="0.4">
      <c r="A1" s="1065"/>
      <c r="B1" s="395" t="s">
        <v>351</v>
      </c>
      <c r="C1" s="1066"/>
      <c r="D1" s="1066"/>
      <c r="E1" s="1066"/>
      <c r="F1" s="1066"/>
      <c r="G1" s="1066"/>
      <c r="H1" s="1066"/>
      <c r="I1" s="1066"/>
      <c r="J1" s="1067"/>
      <c r="K1" s="1067"/>
      <c r="L1" s="1067"/>
      <c r="M1" s="1067"/>
      <c r="N1" s="1067"/>
      <c r="O1" s="1067"/>
      <c r="P1" s="1067"/>
      <c r="Q1" s="1067"/>
      <c r="R1" s="1067"/>
      <c r="S1" s="1067"/>
      <c r="T1" s="1067"/>
      <c r="U1" s="1067"/>
      <c r="V1" s="1067"/>
      <c r="W1" s="1067"/>
      <c r="X1" s="1067"/>
      <c r="Y1" s="1067"/>
      <c r="Z1" s="1067"/>
      <c r="AA1" s="1067"/>
      <c r="AB1" s="1067"/>
      <c r="AC1" s="1067"/>
      <c r="AD1" s="1067"/>
      <c r="AE1" s="1067"/>
      <c r="AF1" s="1067"/>
      <c r="AG1" s="1067"/>
      <c r="AH1" s="1067"/>
      <c r="AI1" s="1067"/>
      <c r="AJ1" s="1067"/>
      <c r="AK1" s="1067"/>
      <c r="AL1" s="1067"/>
      <c r="AM1" s="1067"/>
      <c r="AN1" s="1067"/>
      <c r="AO1" s="1067"/>
      <c r="AP1" s="1067"/>
      <c r="AQ1" s="1065"/>
    </row>
    <row r="2" spans="1:43" ht="53" thickBot="1" x14ac:dyDescent="0.4">
      <c r="A2" s="292"/>
      <c r="B2" s="71" t="s">
        <v>508</v>
      </c>
      <c r="C2" s="584" t="s">
        <v>297</v>
      </c>
      <c r="D2" s="1032" t="s">
        <v>541</v>
      </c>
      <c r="E2" s="970" t="s">
        <v>474</v>
      </c>
      <c r="F2" s="759" t="s">
        <v>447</v>
      </c>
      <c r="G2" s="902" t="s">
        <v>1121</v>
      </c>
      <c r="H2" s="845" t="s">
        <v>45</v>
      </c>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2"/>
    </row>
    <row r="3" spans="1:43" x14ac:dyDescent="0.35">
      <c r="A3" s="292"/>
      <c r="B3" s="834" t="s">
        <v>678</v>
      </c>
      <c r="C3" s="838" t="s">
        <v>679</v>
      </c>
      <c r="D3" s="1033"/>
      <c r="E3" s="842"/>
      <c r="F3" s="460"/>
      <c r="G3" s="903"/>
      <c r="H3" s="846">
        <f>G3*E3</f>
        <v>0</v>
      </c>
      <c r="I3" s="298"/>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2"/>
    </row>
    <row r="4" spans="1:43" ht="21" x14ac:dyDescent="0.35">
      <c r="A4" s="292"/>
      <c r="B4" s="835" t="s">
        <v>649</v>
      </c>
      <c r="C4" s="839" t="s">
        <v>716</v>
      </c>
      <c r="D4" s="1034"/>
      <c r="E4" s="843"/>
      <c r="F4" s="452"/>
      <c r="G4" s="904"/>
      <c r="H4" s="847">
        <f t="shared" ref="H4" si="0">G4*E4</f>
        <v>0</v>
      </c>
      <c r="I4" s="298"/>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2"/>
    </row>
    <row r="5" spans="1:43" x14ac:dyDescent="0.35">
      <c r="A5" s="292"/>
      <c r="B5" s="835" t="s">
        <v>714</v>
      </c>
      <c r="C5" s="839" t="s">
        <v>715</v>
      </c>
      <c r="D5" s="1034"/>
      <c r="E5" s="843"/>
      <c r="F5" s="452"/>
      <c r="G5" s="904"/>
      <c r="H5" s="847">
        <f t="shared" ref="H5" si="1">G5*E5</f>
        <v>0</v>
      </c>
      <c r="I5" s="298"/>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2"/>
    </row>
    <row r="6" spans="1:43" x14ac:dyDescent="0.35">
      <c r="A6" s="292"/>
      <c r="B6" s="835" t="s">
        <v>533</v>
      </c>
      <c r="C6" s="839" t="s">
        <v>532</v>
      </c>
      <c r="D6" s="1034"/>
      <c r="E6" s="843"/>
      <c r="F6" s="452"/>
      <c r="G6" s="904"/>
      <c r="H6" s="847">
        <f t="shared" ref="H6:H19" si="2">G6*E6</f>
        <v>0</v>
      </c>
      <c r="I6" s="298"/>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2"/>
    </row>
    <row r="7" spans="1:43" x14ac:dyDescent="0.35">
      <c r="A7" s="292"/>
      <c r="B7" s="835" t="s">
        <v>971</v>
      </c>
      <c r="C7" s="839" t="s">
        <v>973</v>
      </c>
      <c r="D7" s="1034"/>
      <c r="E7" s="843"/>
      <c r="F7" s="452"/>
      <c r="G7" s="904"/>
      <c r="H7" s="847">
        <f t="shared" ref="H7" si="3">G7*E7</f>
        <v>0</v>
      </c>
      <c r="I7" s="298"/>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2"/>
    </row>
    <row r="8" spans="1:43" x14ac:dyDescent="0.35">
      <c r="A8" s="292"/>
      <c r="B8" s="835" t="s">
        <v>972</v>
      </c>
      <c r="C8" s="839" t="s">
        <v>974</v>
      </c>
      <c r="D8" s="1034"/>
      <c r="E8" s="843"/>
      <c r="F8" s="452"/>
      <c r="G8" s="904"/>
      <c r="H8" s="847">
        <f t="shared" ref="H8" si="4">G8*E8</f>
        <v>0</v>
      </c>
      <c r="I8" s="298"/>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2"/>
    </row>
    <row r="9" spans="1:43" x14ac:dyDescent="0.35">
      <c r="A9" s="292"/>
      <c r="B9" s="835" t="s">
        <v>478</v>
      </c>
      <c r="C9" s="839" t="s">
        <v>403</v>
      </c>
      <c r="D9" s="1034"/>
      <c r="E9" s="843"/>
      <c r="F9" s="452"/>
      <c r="G9" s="904"/>
      <c r="H9" s="847">
        <f t="shared" si="2"/>
        <v>0</v>
      </c>
      <c r="I9" s="298"/>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2"/>
    </row>
    <row r="10" spans="1:43" x14ac:dyDescent="0.35">
      <c r="A10" s="292"/>
      <c r="B10" s="835" t="s">
        <v>504</v>
      </c>
      <c r="C10" s="839" t="s">
        <v>356</v>
      </c>
      <c r="D10" s="1034"/>
      <c r="E10" s="843"/>
      <c r="F10" s="452"/>
      <c r="G10" s="904"/>
      <c r="H10" s="847">
        <f t="shared" si="2"/>
        <v>0</v>
      </c>
      <c r="I10" s="298"/>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2"/>
    </row>
    <row r="11" spans="1:43" x14ac:dyDescent="0.35">
      <c r="A11" s="292"/>
      <c r="B11" s="835" t="s">
        <v>1220</v>
      </c>
      <c r="C11" s="839" t="s">
        <v>133</v>
      </c>
      <c r="D11" s="1034"/>
      <c r="E11" s="843"/>
      <c r="F11" s="452"/>
      <c r="G11" s="904"/>
      <c r="H11" s="847">
        <f t="shared" si="2"/>
        <v>0</v>
      </c>
      <c r="I11" s="298"/>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2"/>
    </row>
    <row r="12" spans="1:43" ht="21" x14ac:dyDescent="0.35">
      <c r="A12" s="292"/>
      <c r="B12" s="835" t="s">
        <v>534</v>
      </c>
      <c r="C12" s="839" t="s">
        <v>360</v>
      </c>
      <c r="D12" s="1034"/>
      <c r="E12" s="843"/>
      <c r="F12" s="452"/>
      <c r="G12" s="904"/>
      <c r="H12" s="847">
        <f t="shared" si="2"/>
        <v>0</v>
      </c>
      <c r="I12" s="298"/>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2"/>
    </row>
    <row r="13" spans="1:43" ht="21" x14ac:dyDescent="0.35">
      <c r="A13" s="292"/>
      <c r="B13" s="835" t="s">
        <v>1218</v>
      </c>
      <c r="C13" s="839" t="s">
        <v>401</v>
      </c>
      <c r="D13" s="1034"/>
      <c r="E13" s="843"/>
      <c r="F13" s="452"/>
      <c r="G13" s="904"/>
      <c r="H13" s="847">
        <f t="shared" si="2"/>
        <v>0</v>
      </c>
      <c r="I13" s="298"/>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2"/>
    </row>
    <row r="14" spans="1:43" ht="21" x14ac:dyDescent="0.35">
      <c r="A14" s="292"/>
      <c r="B14" s="835" t="s">
        <v>1219</v>
      </c>
      <c r="C14" s="839" t="s">
        <v>401</v>
      </c>
      <c r="D14" s="1034"/>
      <c r="E14" s="843"/>
      <c r="F14" s="452"/>
      <c r="G14" s="904"/>
      <c r="H14" s="847">
        <f t="shared" si="2"/>
        <v>0</v>
      </c>
      <c r="I14" s="298"/>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2"/>
    </row>
    <row r="15" spans="1:43" x14ac:dyDescent="0.35">
      <c r="A15" s="292"/>
      <c r="B15" s="835" t="s">
        <v>503</v>
      </c>
      <c r="C15" s="839" t="s">
        <v>348</v>
      </c>
      <c r="D15" s="1034"/>
      <c r="E15" s="843"/>
      <c r="F15" s="452"/>
      <c r="G15" s="904"/>
      <c r="H15" s="847">
        <f t="shared" si="2"/>
        <v>0</v>
      </c>
      <c r="I15" s="298"/>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2"/>
    </row>
    <row r="16" spans="1:43" ht="14.5" customHeight="1" x14ac:dyDescent="0.35">
      <c r="A16" s="292"/>
      <c r="B16" s="835" t="s">
        <v>1221</v>
      </c>
      <c r="C16" s="839" t="s">
        <v>406</v>
      </c>
      <c r="D16" s="1034"/>
      <c r="E16" s="843"/>
      <c r="F16" s="452"/>
      <c r="G16" s="904"/>
      <c r="H16" s="847">
        <f t="shared" si="2"/>
        <v>0</v>
      </c>
      <c r="I16" s="298"/>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2"/>
    </row>
    <row r="17" spans="1:43" x14ac:dyDescent="0.35">
      <c r="A17" s="292"/>
      <c r="B17" s="835" t="s">
        <v>1222</v>
      </c>
      <c r="C17" s="839" t="s">
        <v>409</v>
      </c>
      <c r="D17" s="1034"/>
      <c r="E17" s="843"/>
      <c r="F17" s="452"/>
      <c r="G17" s="904"/>
      <c r="H17" s="847">
        <f t="shared" si="2"/>
        <v>0</v>
      </c>
      <c r="I17" s="298"/>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2"/>
    </row>
    <row r="18" spans="1:43" x14ac:dyDescent="0.35">
      <c r="A18" s="292"/>
      <c r="B18" s="835" t="s">
        <v>1223</v>
      </c>
      <c r="C18" s="839" t="s">
        <v>410</v>
      </c>
      <c r="D18" s="1034"/>
      <c r="E18" s="843"/>
      <c r="F18" s="452"/>
      <c r="G18" s="904"/>
      <c r="H18" s="847">
        <f t="shared" si="2"/>
        <v>0</v>
      </c>
      <c r="I18" s="298"/>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2"/>
    </row>
    <row r="19" spans="1:43" ht="15" thickBot="1" x14ac:dyDescent="0.4">
      <c r="A19" s="292"/>
      <c r="B19" s="735" t="s">
        <v>1224</v>
      </c>
      <c r="C19" s="840" t="s">
        <v>465</v>
      </c>
      <c r="D19" s="1035"/>
      <c r="E19" s="844"/>
      <c r="F19" s="458"/>
      <c r="G19" s="905"/>
      <c r="H19" s="848">
        <f t="shared" si="2"/>
        <v>0</v>
      </c>
      <c r="I19" s="298"/>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2"/>
    </row>
    <row r="20" spans="1:43" ht="15" thickBot="1" x14ac:dyDescent="0.4">
      <c r="A20" s="292"/>
      <c r="B20" s="337"/>
      <c r="C20" s="841"/>
      <c r="D20" s="836">
        <f>SUM(D3:D19)</f>
        <v>0</v>
      </c>
      <c r="E20" s="850"/>
      <c r="F20" s="1439"/>
      <c r="G20" s="1440"/>
      <c r="H20" s="836">
        <f>SUM(H3:H19)</f>
        <v>0</v>
      </c>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2"/>
    </row>
    <row r="21" spans="1:43" ht="15" thickBot="1" x14ac:dyDescent="0.4">
      <c r="A21" s="292"/>
      <c r="B21" s="309"/>
      <c r="C21" s="309"/>
      <c r="D21" s="309"/>
      <c r="E21" s="293"/>
      <c r="F21" s="776" t="s">
        <v>275</v>
      </c>
      <c r="G21" s="837"/>
      <c r="H21" s="849">
        <f>IFERROR(H20/D20,0)</f>
        <v>0</v>
      </c>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2"/>
    </row>
    <row r="22" spans="1:43" ht="15" thickBot="1" x14ac:dyDescent="0.4">
      <c r="A22" s="292"/>
      <c r="B22" s="309"/>
      <c r="C22" s="309"/>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2"/>
    </row>
    <row r="23" spans="1:43" ht="15" thickBot="1" x14ac:dyDescent="0.4">
      <c r="A23" s="292"/>
      <c r="B23" s="309"/>
      <c r="C23" s="309"/>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2"/>
    </row>
    <row r="24" spans="1:43" ht="15" thickBot="1" x14ac:dyDescent="0.4">
      <c r="A24" s="292"/>
      <c r="B24" s="309"/>
      <c r="C24" s="309"/>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2"/>
    </row>
    <row r="25" spans="1:43" ht="15" thickBot="1" x14ac:dyDescent="0.4">
      <c r="A25" s="292"/>
      <c r="B25" s="309"/>
      <c r="C25" s="309"/>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2"/>
    </row>
    <row r="26" spans="1:43" ht="15" thickBot="1" x14ac:dyDescent="0.4">
      <c r="A26" s="292"/>
      <c r="B26" s="309"/>
      <c r="C26" s="309"/>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2"/>
    </row>
    <row r="27" spans="1:43" ht="15" thickBot="1" x14ac:dyDescent="0.4">
      <c r="A27" s="292"/>
      <c r="B27" s="309"/>
      <c r="C27" s="309"/>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2"/>
    </row>
    <row r="28" spans="1:43" ht="15" thickBot="1" x14ac:dyDescent="0.4">
      <c r="A28" s="292"/>
      <c r="B28" s="309"/>
      <c r="C28" s="309"/>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2"/>
    </row>
    <row r="29" spans="1:43" ht="15" thickBot="1" x14ac:dyDescent="0.4">
      <c r="A29" s="292"/>
      <c r="B29" s="309"/>
      <c r="C29" s="309"/>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2"/>
    </row>
    <row r="30" spans="1:43" ht="15" thickBot="1" x14ac:dyDescent="0.4">
      <c r="A30" s="292"/>
      <c r="B30" s="309"/>
      <c r="C30" s="309"/>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2"/>
    </row>
    <row r="31" spans="1:43" ht="15" thickBot="1" x14ac:dyDescent="0.4">
      <c r="A31" s="292"/>
      <c r="B31" s="309"/>
      <c r="C31" s="309"/>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2"/>
    </row>
    <row r="32" spans="1:43" ht="15" thickBot="1" x14ac:dyDescent="0.4">
      <c r="A32" s="292"/>
      <c r="B32" s="309"/>
      <c r="C32" s="309"/>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2"/>
    </row>
    <row r="33" spans="1:43" ht="15" thickBot="1" x14ac:dyDescent="0.4">
      <c r="A33" s="292"/>
      <c r="B33" s="309"/>
      <c r="C33" s="309"/>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2"/>
    </row>
    <row r="34" spans="1:43" ht="15" thickBot="1" x14ac:dyDescent="0.4">
      <c r="A34" s="292"/>
      <c r="B34" s="309"/>
      <c r="C34" s="309"/>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2"/>
    </row>
    <row r="35" spans="1:43" ht="15" thickBot="1" x14ac:dyDescent="0.4">
      <c r="A35" s="292"/>
      <c r="B35" s="309"/>
      <c r="C35" s="309"/>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2"/>
    </row>
    <row r="36" spans="1:43" ht="15" thickBot="1" x14ac:dyDescent="0.4">
      <c r="A36" s="292"/>
      <c r="B36" s="309"/>
      <c r="C36" s="309"/>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2"/>
    </row>
    <row r="37" spans="1:43" ht="15" thickBot="1" x14ac:dyDescent="0.4">
      <c r="A37" s="292"/>
      <c r="B37" s="309"/>
      <c r="C37" s="309"/>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2"/>
    </row>
    <row r="38" spans="1:43" ht="15" thickBot="1" x14ac:dyDescent="0.4">
      <c r="A38" s="292"/>
      <c r="B38" s="309"/>
      <c r="C38" s="309"/>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2"/>
    </row>
    <row r="39" spans="1:43" ht="15" thickBot="1" x14ac:dyDescent="0.4">
      <c r="A39" s="292"/>
      <c r="B39" s="309"/>
      <c r="C39" s="309"/>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2"/>
    </row>
    <row r="40" spans="1:43" ht="15" thickBot="1" x14ac:dyDescent="0.4">
      <c r="A40" s="292"/>
      <c r="B40" s="309"/>
      <c r="C40" s="309"/>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2"/>
    </row>
    <row r="41" spans="1:43" ht="15" thickBot="1" x14ac:dyDescent="0.4">
      <c r="A41" s="292"/>
      <c r="B41" s="309"/>
      <c r="C41" s="309"/>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2"/>
    </row>
    <row r="42" spans="1:43" ht="15" thickBot="1" x14ac:dyDescent="0.4">
      <c r="A42" s="292"/>
      <c r="B42" s="309"/>
      <c r="C42" s="309"/>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2"/>
    </row>
    <row r="43" spans="1:43" ht="15" thickBot="1" x14ac:dyDescent="0.4">
      <c r="A43" s="292"/>
      <c r="B43" s="309"/>
      <c r="C43" s="309"/>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2"/>
    </row>
    <row r="44" spans="1:43" ht="15" thickBot="1" x14ac:dyDescent="0.4">
      <c r="A44" s="292"/>
      <c r="B44" s="309"/>
      <c r="C44" s="309"/>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2"/>
    </row>
    <row r="45" spans="1:43" ht="15" thickBot="1" x14ac:dyDescent="0.4">
      <c r="A45" s="292"/>
      <c r="B45" s="309"/>
      <c r="C45" s="309"/>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2"/>
    </row>
    <row r="46" spans="1:43" ht="15" thickBot="1" x14ac:dyDescent="0.4">
      <c r="A46" s="292"/>
      <c r="B46" s="309"/>
      <c r="C46" s="309"/>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2"/>
    </row>
    <row r="47" spans="1:43" ht="15" thickBot="1" x14ac:dyDescent="0.4">
      <c r="A47" s="292"/>
      <c r="B47" s="309"/>
      <c r="C47" s="309"/>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2"/>
    </row>
    <row r="48" spans="1:43" ht="15" thickBot="1" x14ac:dyDescent="0.4">
      <c r="A48" s="292"/>
      <c r="B48" s="309"/>
      <c r="C48" s="309"/>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2"/>
    </row>
    <row r="49" spans="1:43" ht="15" thickBot="1" x14ac:dyDescent="0.4">
      <c r="A49" s="292"/>
      <c r="B49" s="309"/>
      <c r="C49" s="309"/>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2"/>
    </row>
    <row r="50" spans="1:43" ht="15" thickBot="1" x14ac:dyDescent="0.4">
      <c r="A50" s="292"/>
      <c r="B50" s="309"/>
      <c r="C50" s="309"/>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2"/>
    </row>
    <row r="51" spans="1:43" ht="15" thickBot="1" x14ac:dyDescent="0.4">
      <c r="A51" s="292"/>
      <c r="B51" s="309"/>
      <c r="C51" s="309"/>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2"/>
    </row>
    <row r="52" spans="1:43" ht="15" thickBot="1" x14ac:dyDescent="0.4">
      <c r="A52" s="292"/>
      <c r="B52" s="309"/>
      <c r="C52" s="309"/>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2"/>
    </row>
    <row r="53" spans="1:43" ht="15" thickBot="1" x14ac:dyDescent="0.4">
      <c r="A53" s="292"/>
      <c r="B53" s="309"/>
      <c r="C53" s="309"/>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2"/>
    </row>
    <row r="54" spans="1:43" ht="15" thickBot="1" x14ac:dyDescent="0.4">
      <c r="A54" s="292"/>
      <c r="B54" s="309"/>
      <c r="C54" s="309"/>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2"/>
    </row>
    <row r="55" spans="1:43" ht="15" thickBot="1" x14ac:dyDescent="0.4">
      <c r="A55" s="292"/>
      <c r="B55" s="309"/>
      <c r="C55" s="309"/>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2"/>
    </row>
    <row r="56" spans="1:43" ht="15" thickBot="1" x14ac:dyDescent="0.4">
      <c r="A56" s="292"/>
      <c r="B56" s="309"/>
      <c r="C56" s="309"/>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2"/>
    </row>
    <row r="57" spans="1:43" ht="15" thickBot="1" x14ac:dyDescent="0.4">
      <c r="A57" s="292"/>
      <c r="B57" s="309"/>
      <c r="C57" s="309"/>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2"/>
    </row>
    <row r="58" spans="1:43" ht="15" thickBot="1" x14ac:dyDescent="0.4">
      <c r="A58" s="292"/>
      <c r="B58" s="309"/>
      <c r="C58" s="309"/>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2"/>
    </row>
    <row r="59" spans="1:43" ht="15" thickBot="1" x14ac:dyDescent="0.4">
      <c r="A59" s="292"/>
      <c r="B59" s="309"/>
      <c r="C59" s="309"/>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2"/>
    </row>
    <row r="60" spans="1:43" ht="15" thickBot="1" x14ac:dyDescent="0.4">
      <c r="A60" s="292"/>
      <c r="B60" s="309"/>
      <c r="C60" s="309"/>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2"/>
    </row>
    <row r="61" spans="1:43" ht="15" thickBot="1" x14ac:dyDescent="0.4">
      <c r="A61" s="292"/>
      <c r="B61" s="309"/>
      <c r="C61" s="309"/>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2"/>
    </row>
    <row r="62" spans="1:43" ht="15" thickBot="1" x14ac:dyDescent="0.4">
      <c r="A62" s="292"/>
      <c r="B62" s="309"/>
      <c r="C62" s="309"/>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2"/>
    </row>
    <row r="63" spans="1:43" ht="15" thickBot="1" x14ac:dyDescent="0.4">
      <c r="A63" s="292"/>
      <c r="B63" s="309"/>
      <c r="C63" s="309"/>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2"/>
    </row>
    <row r="64" spans="1:43" ht="15" thickBot="1" x14ac:dyDescent="0.4">
      <c r="A64" s="292"/>
      <c r="B64" s="309"/>
      <c r="C64" s="309"/>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2"/>
    </row>
    <row r="65" spans="1:43" ht="15" thickBot="1" x14ac:dyDescent="0.4">
      <c r="A65" s="292"/>
      <c r="B65" s="309"/>
      <c r="C65" s="309"/>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2"/>
    </row>
    <row r="66" spans="1:43" ht="15" thickBot="1" x14ac:dyDescent="0.4">
      <c r="A66" s="292"/>
      <c r="B66" s="309"/>
      <c r="C66" s="309"/>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2"/>
    </row>
    <row r="67" spans="1:43" ht="15" thickBot="1" x14ac:dyDescent="0.4">
      <c r="A67" s="292"/>
      <c r="B67" s="309"/>
      <c r="C67" s="309"/>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2"/>
    </row>
    <row r="68" spans="1:43" ht="15" thickBot="1" x14ac:dyDescent="0.4">
      <c r="A68" s="292"/>
      <c r="B68" s="309"/>
      <c r="C68" s="309"/>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2"/>
    </row>
    <row r="69" spans="1:43" ht="15" thickBot="1" x14ac:dyDescent="0.4">
      <c r="A69" s="292"/>
      <c r="B69" s="309"/>
      <c r="C69" s="309"/>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2"/>
    </row>
    <row r="70" spans="1:43" ht="15" thickBot="1" x14ac:dyDescent="0.4">
      <c r="A70" s="292"/>
      <c r="B70" s="309"/>
      <c r="C70" s="309"/>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2"/>
    </row>
    <row r="71" spans="1:43" ht="15" thickBot="1" x14ac:dyDescent="0.4">
      <c r="A71" s="292"/>
      <c r="B71" s="309"/>
      <c r="C71" s="309"/>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2"/>
    </row>
    <row r="72" spans="1:43" ht="15" thickBot="1" x14ac:dyDescent="0.4">
      <c r="A72" s="292"/>
      <c r="B72" s="309"/>
      <c r="C72" s="309"/>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2"/>
    </row>
    <row r="73" spans="1:43" ht="15" thickBot="1" x14ac:dyDescent="0.4">
      <c r="A73" s="292"/>
      <c r="B73" s="309"/>
      <c r="C73" s="309"/>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2"/>
    </row>
    <row r="74" spans="1:43" ht="15" thickBot="1" x14ac:dyDescent="0.4">
      <c r="A74" s="292"/>
      <c r="B74" s="309"/>
      <c r="C74" s="309"/>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2"/>
    </row>
    <row r="75" spans="1:43" ht="15" thickBot="1" x14ac:dyDescent="0.4">
      <c r="A75" s="292"/>
      <c r="B75" s="309"/>
      <c r="C75" s="309"/>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c r="AQ75" s="292"/>
    </row>
    <row r="76" spans="1:43" ht="15" thickBot="1" x14ac:dyDescent="0.4">
      <c r="A76" s="292"/>
      <c r="B76" s="309"/>
      <c r="C76" s="309"/>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2"/>
    </row>
    <row r="77" spans="1:43" ht="15" thickBot="1" x14ac:dyDescent="0.4">
      <c r="A77" s="292"/>
      <c r="B77" s="309"/>
      <c r="C77" s="309"/>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2"/>
    </row>
    <row r="78" spans="1:43" ht="15" thickBot="1" x14ac:dyDescent="0.4">
      <c r="A78" s="292"/>
      <c r="B78" s="309"/>
      <c r="C78" s="309"/>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2"/>
    </row>
    <row r="79" spans="1:43" ht="15" thickBot="1" x14ac:dyDescent="0.4">
      <c r="A79" s="292"/>
      <c r="B79" s="309"/>
      <c r="C79" s="309"/>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3"/>
      <c r="AQ79" s="292"/>
    </row>
    <row r="80" spans="1:43" ht="15" thickBot="1" x14ac:dyDescent="0.4">
      <c r="A80" s="292"/>
      <c r="B80" s="309"/>
      <c r="C80" s="309"/>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3"/>
      <c r="AQ80" s="292"/>
    </row>
    <row r="81" spans="1:43" ht="15" thickBot="1" x14ac:dyDescent="0.4">
      <c r="A81" s="292"/>
      <c r="B81" s="309"/>
      <c r="C81" s="309"/>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2"/>
    </row>
    <row r="82" spans="1:43" ht="15" thickBot="1" x14ac:dyDescent="0.4">
      <c r="A82" s="292"/>
      <c r="B82" s="309"/>
      <c r="C82" s="309"/>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2"/>
    </row>
    <row r="83" spans="1:43" ht="15" thickBot="1" x14ac:dyDescent="0.4">
      <c r="A83" s="292"/>
      <c r="B83" s="309"/>
      <c r="C83" s="309"/>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2"/>
    </row>
    <row r="84" spans="1:43" ht="15" thickBot="1" x14ac:dyDescent="0.4">
      <c r="A84" s="292"/>
      <c r="B84" s="309"/>
      <c r="C84" s="309"/>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2"/>
    </row>
    <row r="85" spans="1:43" ht="15" thickBot="1" x14ac:dyDescent="0.4">
      <c r="A85" s="292"/>
      <c r="B85" s="309"/>
      <c r="C85" s="309"/>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93"/>
      <c r="AP85" s="293"/>
      <c r="AQ85" s="292"/>
    </row>
    <row r="86" spans="1:43" ht="15" thickBot="1" x14ac:dyDescent="0.4">
      <c r="A86" s="292"/>
      <c r="B86" s="309"/>
      <c r="C86" s="309"/>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2"/>
    </row>
    <row r="87" spans="1:43" ht="15" thickBot="1" x14ac:dyDescent="0.4">
      <c r="A87" s="292"/>
      <c r="B87" s="309"/>
      <c r="C87" s="309"/>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2"/>
    </row>
    <row r="88" spans="1:43" ht="15" thickBot="1" x14ac:dyDescent="0.4">
      <c r="A88" s="292"/>
      <c r="B88" s="309"/>
      <c r="C88" s="309"/>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2"/>
    </row>
    <row r="89" spans="1:43" ht="15" thickBot="1" x14ac:dyDescent="0.4">
      <c r="A89" s="292"/>
      <c r="B89" s="309"/>
      <c r="C89" s="309"/>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2"/>
    </row>
    <row r="90" spans="1:43" ht="15" thickBot="1" x14ac:dyDescent="0.4">
      <c r="A90" s="292"/>
      <c r="B90" s="309"/>
      <c r="C90" s="309"/>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2"/>
    </row>
    <row r="91" spans="1:43" ht="15" thickBot="1" x14ac:dyDescent="0.4">
      <c r="A91" s="292"/>
      <c r="B91" s="309"/>
      <c r="C91" s="309"/>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2"/>
    </row>
    <row r="92" spans="1:43" ht="15" thickBot="1" x14ac:dyDescent="0.4">
      <c r="A92" s="292"/>
      <c r="B92" s="309"/>
      <c r="C92" s="309"/>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2"/>
    </row>
    <row r="93" spans="1:43" ht="15" thickBot="1" x14ac:dyDescent="0.4">
      <c r="A93" s="292"/>
      <c r="B93" s="309"/>
      <c r="C93" s="309"/>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2"/>
    </row>
    <row r="94" spans="1:43" ht="15" thickBot="1" x14ac:dyDescent="0.4">
      <c r="A94" s="292"/>
      <c r="B94" s="309"/>
      <c r="C94" s="309"/>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2"/>
    </row>
    <row r="95" spans="1:43" ht="15" thickBot="1" x14ac:dyDescent="0.4">
      <c r="A95" s="292"/>
      <c r="B95" s="309"/>
      <c r="C95" s="309"/>
      <c r="D95" s="293"/>
      <c r="E95" s="293"/>
      <c r="F95" s="293"/>
      <c r="G95" s="293"/>
      <c r="H95" s="293"/>
      <c r="I95" s="293"/>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2"/>
    </row>
    <row r="96" spans="1:43" ht="15" thickBot="1" x14ac:dyDescent="0.4">
      <c r="A96" s="292"/>
      <c r="B96" s="309"/>
      <c r="C96" s="309"/>
      <c r="D96" s="293"/>
      <c r="E96" s="293"/>
      <c r="F96" s="293"/>
      <c r="G96" s="293"/>
      <c r="H96" s="293"/>
      <c r="I96" s="293"/>
      <c r="J96" s="293"/>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93"/>
      <c r="AP96" s="293"/>
      <c r="AQ96" s="292"/>
    </row>
    <row r="97" spans="1:43" ht="15" thickBot="1" x14ac:dyDescent="0.4">
      <c r="A97" s="292"/>
      <c r="B97" s="309"/>
      <c r="C97" s="309"/>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2"/>
    </row>
    <row r="98" spans="1:43" ht="15" thickBot="1" x14ac:dyDescent="0.4">
      <c r="A98" s="292"/>
      <c r="B98" s="309"/>
      <c r="C98" s="309"/>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2"/>
    </row>
    <row r="99" spans="1:43" ht="15" thickBot="1" x14ac:dyDescent="0.4">
      <c r="A99" s="292"/>
      <c r="B99" s="309"/>
      <c r="C99" s="309"/>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2"/>
    </row>
    <row r="100" spans="1:43" ht="15" thickBot="1" x14ac:dyDescent="0.4">
      <c r="A100" s="292"/>
      <c r="B100" s="309"/>
      <c r="C100" s="309"/>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2"/>
    </row>
    <row r="101" spans="1:43" ht="15" thickBot="1" x14ac:dyDescent="0.4">
      <c r="A101" s="292"/>
      <c r="B101" s="309"/>
      <c r="C101" s="309"/>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c r="AK101" s="293"/>
      <c r="AL101" s="293"/>
      <c r="AM101" s="293"/>
      <c r="AN101" s="293"/>
      <c r="AO101" s="293"/>
      <c r="AP101" s="293"/>
      <c r="AQ101" s="292"/>
    </row>
    <row r="102" spans="1:43" ht="15" thickBot="1" x14ac:dyDescent="0.4">
      <c r="A102" s="292"/>
      <c r="B102" s="309"/>
      <c r="C102" s="309"/>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c r="AO102" s="293"/>
      <c r="AP102" s="293"/>
      <c r="AQ102" s="292"/>
    </row>
    <row r="103" spans="1:43" ht="15" thickBot="1" x14ac:dyDescent="0.4">
      <c r="A103" s="292"/>
      <c r="B103" s="309"/>
      <c r="C103" s="309"/>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2"/>
    </row>
    <row r="104" spans="1:43" ht="15" thickBot="1" x14ac:dyDescent="0.4">
      <c r="A104" s="292"/>
      <c r="B104" s="309"/>
      <c r="C104" s="309"/>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2"/>
    </row>
    <row r="105" spans="1:43" ht="15" thickBot="1" x14ac:dyDescent="0.4">
      <c r="A105" s="292"/>
      <c r="B105" s="309"/>
      <c r="C105" s="309"/>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c r="AL105" s="293"/>
      <c r="AM105" s="293"/>
      <c r="AN105" s="293"/>
      <c r="AO105" s="293"/>
      <c r="AP105" s="293"/>
      <c r="AQ105" s="292"/>
    </row>
    <row r="106" spans="1:43" ht="15" thickBot="1" x14ac:dyDescent="0.4">
      <c r="A106" s="292"/>
      <c r="B106" s="309"/>
      <c r="C106" s="309"/>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2"/>
    </row>
    <row r="107" spans="1:43" ht="15" thickBot="1" x14ac:dyDescent="0.4">
      <c r="A107" s="292"/>
      <c r="B107" s="309"/>
      <c r="C107" s="309"/>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2"/>
    </row>
    <row r="108" spans="1:43" ht="15" thickBot="1" x14ac:dyDescent="0.4">
      <c r="A108" s="292"/>
      <c r="B108" s="309"/>
      <c r="C108" s="309"/>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3"/>
      <c r="AP108" s="293"/>
      <c r="AQ108" s="292"/>
    </row>
    <row r="109" spans="1:43" ht="15" thickBot="1" x14ac:dyDescent="0.4">
      <c r="A109" s="292"/>
      <c r="B109" s="309"/>
      <c r="C109" s="309"/>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2"/>
    </row>
    <row r="110" spans="1:43" ht="15" thickBot="1" x14ac:dyDescent="0.4">
      <c r="A110" s="292"/>
      <c r="B110" s="309"/>
      <c r="C110" s="309"/>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c r="AO110" s="293"/>
      <c r="AP110" s="293"/>
      <c r="AQ110" s="292"/>
    </row>
    <row r="111" spans="1:43" ht="15" thickBot="1" x14ac:dyDescent="0.4">
      <c r="A111" s="292"/>
      <c r="B111" s="309"/>
      <c r="C111" s="309"/>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2"/>
    </row>
    <row r="112" spans="1:43" ht="15" thickBot="1" x14ac:dyDescent="0.4">
      <c r="A112" s="292"/>
      <c r="B112" s="309"/>
      <c r="C112" s="309"/>
      <c r="D112" s="293"/>
      <c r="E112" s="293"/>
      <c r="F112" s="294"/>
      <c r="G112" s="294"/>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2"/>
    </row>
    <row r="113" spans="1:43" ht="15" thickBot="1" x14ac:dyDescent="0.4">
      <c r="A113" s="292"/>
      <c r="B113" s="309"/>
      <c r="C113" s="309"/>
      <c r="D113" s="293"/>
      <c r="E113" s="293"/>
      <c r="F113" s="681"/>
      <c r="H113" s="293"/>
      <c r="I113" s="293"/>
      <c r="J113" s="293"/>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3"/>
      <c r="AP113" s="293"/>
      <c r="AQ113" s="292"/>
    </row>
    <row r="114" spans="1:43" x14ac:dyDescent="0.35">
      <c r="A114" s="598"/>
      <c r="B114" s="599"/>
      <c r="C114" s="599"/>
      <c r="D114" s="294"/>
      <c r="E114" s="294"/>
      <c r="F114" s="681"/>
      <c r="H114" s="294"/>
      <c r="I114" s="294"/>
      <c r="J114" s="294"/>
      <c r="K114" s="294"/>
      <c r="L114" s="294"/>
      <c r="M114" s="294"/>
      <c r="N114" s="294"/>
      <c r="O114" s="294"/>
      <c r="P114" s="294"/>
      <c r="Q114" s="294"/>
      <c r="R114" s="294"/>
      <c r="S114" s="294"/>
      <c r="T114" s="294"/>
      <c r="U114" s="294"/>
      <c r="V114" s="294"/>
      <c r="W114" s="294"/>
      <c r="X114" s="294"/>
      <c r="Y114" s="294"/>
      <c r="Z114" s="294"/>
      <c r="AA114" s="294"/>
      <c r="AB114" s="294"/>
      <c r="AC114" s="294"/>
      <c r="AD114" s="294"/>
      <c r="AE114" s="294"/>
      <c r="AF114" s="294"/>
      <c r="AG114" s="294"/>
      <c r="AH114" s="294"/>
      <c r="AI114" s="294"/>
      <c r="AJ114" s="294"/>
      <c r="AK114" s="294"/>
      <c r="AL114" s="294"/>
      <c r="AM114" s="294"/>
      <c r="AN114" s="294"/>
      <c r="AO114" s="294"/>
      <c r="AP114" s="294"/>
      <c r="AQ114" s="598"/>
    </row>
  </sheetData>
  <mergeCells count="1">
    <mergeCell ref="F20:G20"/>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dimension ref="A1:AZ121"/>
  <sheetViews>
    <sheetView zoomScaleNormal="100" workbookViewId="0">
      <selection activeCell="F12" sqref="F12"/>
    </sheetView>
  </sheetViews>
  <sheetFormatPr defaultColWidth="9.1796875" defaultRowHeight="14.5" x14ac:dyDescent="0.35"/>
  <cols>
    <col min="1" max="1" width="1.54296875" style="602" customWidth="1"/>
    <col min="2" max="2" width="6.7265625" style="602" customWidth="1"/>
    <col min="3" max="3" width="27.54296875" style="602" customWidth="1"/>
    <col min="4" max="4" width="11.453125" style="602" customWidth="1"/>
    <col min="5" max="5" width="11" style="602" customWidth="1"/>
    <col min="6" max="6" width="11.7265625" style="602" customWidth="1"/>
    <col min="7" max="8" width="11.81640625" style="602" customWidth="1"/>
    <col min="9" max="9" width="10.81640625" style="602" customWidth="1"/>
    <col min="10" max="10" width="12.1796875" style="602" customWidth="1"/>
    <col min="11" max="16384" width="9.1796875" style="602"/>
  </cols>
  <sheetData>
    <row r="1" spans="1:52" ht="25" customHeight="1" thickBot="1" x14ac:dyDescent="0.4">
      <c r="A1" s="292"/>
      <c r="B1" s="391" t="s">
        <v>271</v>
      </c>
      <c r="C1" s="294"/>
      <c r="D1" s="294"/>
      <c r="E1" s="293"/>
      <c r="F1" s="293"/>
      <c r="G1" s="294"/>
      <c r="H1" s="293"/>
      <c r="I1" s="293"/>
      <c r="J1" s="294"/>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2"/>
    </row>
    <row r="2" spans="1:52" ht="42.5" thickBot="1" x14ac:dyDescent="0.4">
      <c r="A2" s="292"/>
      <c r="B2" s="845" t="s">
        <v>40</v>
      </c>
      <c r="C2" s="972" t="s">
        <v>287</v>
      </c>
      <c r="D2" s="912" t="s">
        <v>474</v>
      </c>
      <c r="E2" s="1116" t="s">
        <v>1120</v>
      </c>
      <c r="F2" s="1023" t="s">
        <v>273</v>
      </c>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2"/>
    </row>
    <row r="3" spans="1:52" ht="15" thickBot="1" x14ac:dyDescent="0.4">
      <c r="A3" s="292"/>
      <c r="B3" s="1036" t="s">
        <v>136</v>
      </c>
      <c r="C3" s="1044" t="s">
        <v>137</v>
      </c>
      <c r="D3" s="1040"/>
      <c r="E3" s="1117"/>
      <c r="F3" s="1039">
        <f>D3*E3</f>
        <v>0</v>
      </c>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2"/>
    </row>
    <row r="4" spans="1:52" ht="25" customHeight="1" thickBot="1" x14ac:dyDescent="0.4">
      <c r="A4" s="292"/>
      <c r="B4" s="391" t="s">
        <v>282</v>
      </c>
      <c r="C4" s="294"/>
      <c r="D4" s="294"/>
      <c r="E4" s="1118"/>
      <c r="F4" s="293"/>
      <c r="G4" s="294"/>
      <c r="H4" s="293"/>
      <c r="I4" s="293"/>
      <c r="J4" s="294"/>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2"/>
    </row>
    <row r="5" spans="1:52" ht="42.5" thickBot="1" x14ac:dyDescent="0.4">
      <c r="A5" s="292"/>
      <c r="B5" s="1041" t="s">
        <v>40</v>
      </c>
      <c r="C5" s="845" t="s">
        <v>287</v>
      </c>
      <c r="D5" s="970" t="s">
        <v>474</v>
      </c>
      <c r="E5" s="1116" t="s">
        <v>1120</v>
      </c>
      <c r="F5" s="845" t="s">
        <v>273</v>
      </c>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2"/>
    </row>
    <row r="6" spans="1:52" ht="15" thickBot="1" x14ac:dyDescent="0.4">
      <c r="A6" s="292"/>
      <c r="B6" s="1042" t="s">
        <v>284</v>
      </c>
      <c r="C6" s="1038" t="s">
        <v>282</v>
      </c>
      <c r="D6" s="1037"/>
      <c r="E6" s="1119"/>
      <c r="F6" s="1043">
        <f>D6*E6</f>
        <v>0</v>
      </c>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2"/>
    </row>
    <row r="7" spans="1:52" ht="25" customHeight="1" thickBot="1" x14ac:dyDescent="0.4">
      <c r="A7" s="292"/>
      <c r="B7" s="391" t="s">
        <v>285</v>
      </c>
      <c r="C7" s="294"/>
      <c r="D7" s="294"/>
      <c r="E7" s="1118"/>
      <c r="F7" s="293"/>
      <c r="G7" s="294"/>
      <c r="H7" s="293"/>
      <c r="I7" s="293"/>
      <c r="J7" s="294"/>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2"/>
    </row>
    <row r="8" spans="1:52" ht="42.5" thickBot="1" x14ac:dyDescent="0.4">
      <c r="A8" s="292"/>
      <c r="B8" s="1041" t="s">
        <v>40</v>
      </c>
      <c r="C8" s="845" t="s">
        <v>287</v>
      </c>
      <c r="D8" s="912" t="s">
        <v>474</v>
      </c>
      <c r="E8" s="1116" t="s">
        <v>1120</v>
      </c>
      <c r="F8" s="1023" t="s">
        <v>273</v>
      </c>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2"/>
    </row>
    <row r="9" spans="1:52" ht="15" thickBot="1" x14ac:dyDescent="0.4">
      <c r="A9" s="292"/>
      <c r="B9" s="1042" t="s">
        <v>286</v>
      </c>
      <c r="C9" s="1038" t="s">
        <v>285</v>
      </c>
      <c r="D9" s="1040"/>
      <c r="E9" s="1117"/>
      <c r="F9" s="1039">
        <f>D9*E9</f>
        <v>0</v>
      </c>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2"/>
    </row>
    <row r="10" spans="1:52" ht="15" thickBot="1" x14ac:dyDescent="0.4">
      <c r="A10" s="292"/>
      <c r="B10" s="391" t="s">
        <v>288</v>
      </c>
      <c r="C10" s="294"/>
      <c r="D10" s="293"/>
      <c r="E10" s="1118"/>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2"/>
    </row>
    <row r="11" spans="1:52" ht="42.5" thickBot="1" x14ac:dyDescent="0.4">
      <c r="A11" s="292"/>
      <c r="B11" s="845" t="s">
        <v>40</v>
      </c>
      <c r="C11" s="845" t="s">
        <v>287</v>
      </c>
      <c r="D11" s="912" t="s">
        <v>474</v>
      </c>
      <c r="E11" s="1116" t="s">
        <v>1120</v>
      </c>
      <c r="F11" s="1023" t="s">
        <v>273</v>
      </c>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2"/>
    </row>
    <row r="12" spans="1:52" ht="15" thickBot="1" x14ac:dyDescent="0.4">
      <c r="A12" s="292"/>
      <c r="B12" s="1036" t="s">
        <v>289</v>
      </c>
      <c r="C12" s="1038" t="s">
        <v>269</v>
      </c>
      <c r="D12" s="1040"/>
      <c r="E12" s="1117"/>
      <c r="F12" s="1039">
        <f>D12*E12</f>
        <v>0</v>
      </c>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2"/>
    </row>
    <row r="13" spans="1:52" ht="15" thickBot="1" x14ac:dyDescent="0.4">
      <c r="A13" s="292"/>
      <c r="B13" s="309"/>
      <c r="C13" s="309"/>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2"/>
    </row>
    <row r="14" spans="1:52" ht="15" thickBot="1" x14ac:dyDescent="0.4">
      <c r="A14" s="292"/>
      <c r="B14" s="309"/>
      <c r="C14" s="309"/>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2"/>
    </row>
    <row r="15" spans="1:52" ht="15" thickBot="1" x14ac:dyDescent="0.4">
      <c r="A15" s="292"/>
      <c r="B15" s="309"/>
      <c r="C15" s="309"/>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2"/>
    </row>
    <row r="16" spans="1:52" ht="15" thickBot="1" x14ac:dyDescent="0.4">
      <c r="A16" s="292"/>
      <c r="B16" s="309"/>
      <c r="C16" s="309"/>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2"/>
    </row>
    <row r="17" spans="1:52" ht="15" thickBot="1" x14ac:dyDescent="0.4">
      <c r="A17" s="292"/>
      <c r="B17" s="309"/>
      <c r="C17" s="309"/>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2"/>
    </row>
    <row r="18" spans="1:52" ht="15" thickBot="1" x14ac:dyDescent="0.4">
      <c r="A18" s="292"/>
      <c r="B18" s="309"/>
      <c r="C18" s="309"/>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2"/>
    </row>
    <row r="19" spans="1:52" ht="15" thickBot="1" x14ac:dyDescent="0.4">
      <c r="A19" s="292"/>
      <c r="B19" s="309"/>
      <c r="C19" s="309"/>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2"/>
    </row>
    <row r="20" spans="1:52" ht="15" thickBot="1" x14ac:dyDescent="0.4">
      <c r="A20" s="292"/>
      <c r="B20" s="309"/>
      <c r="C20" s="309"/>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2"/>
    </row>
    <row r="21" spans="1:52" ht="15" thickBot="1" x14ac:dyDescent="0.4">
      <c r="A21" s="292"/>
      <c r="B21" s="309"/>
      <c r="C21" s="309"/>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2"/>
    </row>
    <row r="22" spans="1:52" ht="15" thickBot="1" x14ac:dyDescent="0.4">
      <c r="A22" s="292"/>
      <c r="B22" s="309"/>
      <c r="C22" s="309"/>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2"/>
    </row>
    <row r="23" spans="1:52" ht="15" thickBot="1" x14ac:dyDescent="0.4">
      <c r="A23" s="292"/>
      <c r="B23" s="309"/>
      <c r="C23" s="309"/>
      <c r="D23" s="293"/>
      <c r="E23" s="293"/>
      <c r="F23" s="293"/>
      <c r="G23" s="293"/>
      <c r="H23" s="293"/>
      <c r="I23" s="293"/>
      <c r="J23" s="293"/>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row>
    <row r="24" spans="1:52" ht="15" thickBot="1" x14ac:dyDescent="0.4">
      <c r="A24" s="292"/>
      <c r="B24" s="309"/>
      <c r="C24" s="309"/>
      <c r="D24" s="293"/>
      <c r="E24" s="293"/>
      <c r="F24" s="293"/>
      <c r="G24" s="293"/>
      <c r="H24" s="293"/>
      <c r="I24" s="293"/>
      <c r="J24" s="293"/>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row>
    <row r="25" spans="1:52" ht="15" thickBot="1" x14ac:dyDescent="0.4">
      <c r="A25" s="292"/>
      <c r="B25" s="309"/>
      <c r="C25" s="309"/>
      <c r="D25" s="293"/>
      <c r="E25" s="293"/>
      <c r="F25" s="293"/>
      <c r="G25" s="293"/>
      <c r="H25" s="293"/>
      <c r="I25" s="293"/>
      <c r="J25" s="293"/>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row>
    <row r="26" spans="1:52" ht="15" thickBot="1" x14ac:dyDescent="0.4">
      <c r="A26" s="292"/>
      <c r="B26" s="309"/>
      <c r="C26" s="309"/>
      <c r="D26" s="293"/>
      <c r="E26" s="293"/>
      <c r="F26" s="293"/>
      <c r="G26" s="293"/>
      <c r="H26" s="293"/>
      <c r="I26" s="293"/>
      <c r="J26" s="293"/>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row>
    <row r="27" spans="1:52" ht="15" thickBot="1" x14ac:dyDescent="0.4">
      <c r="A27" s="292"/>
      <c r="B27" s="309"/>
      <c r="C27" s="309"/>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2"/>
    </row>
    <row r="28" spans="1:52" ht="15" thickBot="1" x14ac:dyDescent="0.4">
      <c r="A28" s="292"/>
      <c r="B28" s="309"/>
      <c r="C28" s="309"/>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2"/>
    </row>
    <row r="29" spans="1:52" ht="15" thickBot="1" x14ac:dyDescent="0.4">
      <c r="A29" s="292"/>
      <c r="B29" s="309"/>
      <c r="C29" s="309"/>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2"/>
    </row>
    <row r="30" spans="1:52" ht="15" thickBot="1" x14ac:dyDescent="0.4">
      <c r="A30" s="292"/>
      <c r="B30" s="309"/>
      <c r="C30" s="309"/>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2"/>
    </row>
    <row r="31" spans="1:52" ht="15" thickBot="1" x14ac:dyDescent="0.4">
      <c r="A31" s="292"/>
      <c r="B31" s="309"/>
      <c r="C31" s="309"/>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2"/>
    </row>
    <row r="32" spans="1:52" ht="15" thickBot="1" x14ac:dyDescent="0.4">
      <c r="A32" s="292"/>
      <c r="B32" s="309"/>
      <c r="C32" s="309"/>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2"/>
    </row>
    <row r="33" spans="1:52" ht="15" thickBot="1" x14ac:dyDescent="0.4">
      <c r="A33" s="292"/>
      <c r="B33" s="309"/>
      <c r="C33" s="309"/>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2"/>
    </row>
    <row r="34" spans="1:52" ht="15" thickBot="1" x14ac:dyDescent="0.4">
      <c r="A34" s="292"/>
      <c r="B34" s="309"/>
      <c r="C34" s="309"/>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2"/>
    </row>
    <row r="35" spans="1:52" ht="15" thickBot="1" x14ac:dyDescent="0.4">
      <c r="A35" s="292"/>
      <c r="B35" s="309"/>
      <c r="C35" s="309"/>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2"/>
    </row>
    <row r="36" spans="1:52" ht="15" thickBot="1" x14ac:dyDescent="0.4">
      <c r="A36" s="292"/>
      <c r="B36" s="309"/>
      <c r="C36" s="309"/>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2"/>
    </row>
    <row r="37" spans="1:52" ht="15" thickBot="1" x14ac:dyDescent="0.4">
      <c r="A37" s="292"/>
      <c r="B37" s="309"/>
      <c r="C37" s="309"/>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2"/>
    </row>
    <row r="38" spans="1:52" ht="15" thickBot="1" x14ac:dyDescent="0.4">
      <c r="A38" s="292"/>
      <c r="B38" s="309"/>
      <c r="C38" s="309"/>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2"/>
    </row>
    <row r="39" spans="1:52" ht="15" thickBot="1" x14ac:dyDescent="0.4">
      <c r="A39" s="292"/>
      <c r="B39" s="309"/>
      <c r="C39" s="309"/>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2"/>
    </row>
    <row r="40" spans="1:52" ht="15" thickBot="1" x14ac:dyDescent="0.4">
      <c r="A40" s="292"/>
      <c r="B40" s="309"/>
      <c r="C40" s="309"/>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2"/>
    </row>
    <row r="41" spans="1:52" ht="15" thickBot="1" x14ac:dyDescent="0.4">
      <c r="A41" s="292"/>
      <c r="B41" s="309"/>
      <c r="C41" s="309"/>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2"/>
    </row>
    <row r="42" spans="1:52" ht="15" thickBot="1" x14ac:dyDescent="0.4">
      <c r="A42" s="292"/>
      <c r="B42" s="309"/>
      <c r="C42" s="309"/>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2"/>
    </row>
    <row r="43" spans="1:52" ht="15" thickBot="1" x14ac:dyDescent="0.4">
      <c r="A43" s="292"/>
      <c r="B43" s="309"/>
      <c r="C43" s="309"/>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2"/>
    </row>
    <row r="44" spans="1:52" ht="15" thickBot="1" x14ac:dyDescent="0.4">
      <c r="A44" s="292"/>
      <c r="B44" s="309"/>
      <c r="C44" s="309"/>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2"/>
    </row>
    <row r="45" spans="1:52" ht="15" thickBot="1" x14ac:dyDescent="0.4">
      <c r="A45" s="292"/>
      <c r="B45" s="309"/>
      <c r="C45" s="309"/>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2"/>
    </row>
    <row r="46" spans="1:52" ht="15" thickBot="1" x14ac:dyDescent="0.4">
      <c r="A46" s="292"/>
      <c r="B46" s="309"/>
      <c r="C46" s="309"/>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2"/>
    </row>
    <row r="47" spans="1:52" ht="15" thickBot="1" x14ac:dyDescent="0.4">
      <c r="A47" s="292"/>
      <c r="B47" s="309"/>
      <c r="C47" s="309"/>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2"/>
    </row>
    <row r="48" spans="1:52" ht="15" thickBot="1" x14ac:dyDescent="0.4">
      <c r="A48" s="292"/>
      <c r="B48" s="309"/>
      <c r="C48" s="309"/>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2"/>
    </row>
    <row r="49" spans="1:52" ht="15" thickBot="1" x14ac:dyDescent="0.4">
      <c r="A49" s="292"/>
      <c r="B49" s="309"/>
      <c r="C49" s="309"/>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2"/>
    </row>
    <row r="50" spans="1:52" ht="15" thickBot="1" x14ac:dyDescent="0.4">
      <c r="A50" s="292"/>
      <c r="B50" s="309"/>
      <c r="C50" s="309"/>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2"/>
    </row>
    <row r="51" spans="1:52" ht="15" thickBot="1" x14ac:dyDescent="0.4">
      <c r="A51" s="292"/>
      <c r="B51" s="309"/>
      <c r="C51" s="309"/>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2"/>
    </row>
    <row r="52" spans="1:52" ht="15" thickBot="1" x14ac:dyDescent="0.4">
      <c r="A52" s="292"/>
      <c r="B52" s="309"/>
      <c r="C52" s="309"/>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2"/>
    </row>
    <row r="53" spans="1:52" ht="15" thickBot="1" x14ac:dyDescent="0.4">
      <c r="A53" s="292"/>
      <c r="B53" s="309"/>
      <c r="C53" s="309"/>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2"/>
    </row>
    <row r="54" spans="1:52" ht="15" thickBot="1" x14ac:dyDescent="0.4">
      <c r="A54" s="292"/>
      <c r="B54" s="309"/>
      <c r="C54" s="309"/>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c r="AZ54" s="292"/>
    </row>
    <row r="55" spans="1:52" ht="15" thickBot="1" x14ac:dyDescent="0.4">
      <c r="A55" s="292"/>
      <c r="B55" s="309"/>
      <c r="C55" s="309"/>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2"/>
    </row>
    <row r="56" spans="1:52" ht="15" thickBot="1" x14ac:dyDescent="0.4">
      <c r="A56" s="292"/>
      <c r="B56" s="309"/>
      <c r="C56" s="309"/>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2"/>
    </row>
    <row r="57" spans="1:52" ht="15" thickBot="1" x14ac:dyDescent="0.4">
      <c r="A57" s="292"/>
      <c r="B57" s="309"/>
      <c r="C57" s="309"/>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3"/>
      <c r="AY57" s="293"/>
      <c r="AZ57" s="292"/>
    </row>
    <row r="58" spans="1:52" ht="15" thickBot="1" x14ac:dyDescent="0.4">
      <c r="A58" s="292"/>
      <c r="B58" s="309"/>
      <c r="C58" s="309"/>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2"/>
    </row>
    <row r="59" spans="1:52" ht="15" thickBot="1" x14ac:dyDescent="0.4">
      <c r="A59" s="292"/>
      <c r="B59" s="309"/>
      <c r="C59" s="309"/>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2"/>
    </row>
    <row r="60" spans="1:52" ht="15" thickBot="1" x14ac:dyDescent="0.4">
      <c r="A60" s="292"/>
      <c r="B60" s="309"/>
      <c r="C60" s="309"/>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2"/>
    </row>
    <row r="61" spans="1:52" ht="15" thickBot="1" x14ac:dyDescent="0.4">
      <c r="A61" s="292"/>
      <c r="B61" s="309"/>
      <c r="C61" s="309"/>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2"/>
    </row>
    <row r="62" spans="1:52" ht="15" thickBot="1" x14ac:dyDescent="0.4">
      <c r="A62" s="292"/>
      <c r="B62" s="309"/>
      <c r="C62" s="309"/>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c r="AZ62" s="292"/>
    </row>
    <row r="63" spans="1:52" ht="15" thickBot="1" x14ac:dyDescent="0.4">
      <c r="A63" s="292"/>
      <c r="B63" s="309"/>
      <c r="C63" s="309"/>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2"/>
    </row>
    <row r="64" spans="1:52" ht="15" thickBot="1" x14ac:dyDescent="0.4">
      <c r="A64" s="292"/>
      <c r="B64" s="309"/>
      <c r="C64" s="309"/>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2"/>
    </row>
    <row r="65" spans="1:52" ht="15" thickBot="1" x14ac:dyDescent="0.4">
      <c r="A65" s="292"/>
      <c r="B65" s="309"/>
      <c r="C65" s="309"/>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2"/>
    </row>
    <row r="66" spans="1:52" ht="15" thickBot="1" x14ac:dyDescent="0.4">
      <c r="A66" s="292"/>
      <c r="B66" s="309"/>
      <c r="C66" s="309"/>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2"/>
    </row>
    <row r="67" spans="1:52" ht="15" thickBot="1" x14ac:dyDescent="0.4">
      <c r="A67" s="292"/>
      <c r="B67" s="309"/>
      <c r="C67" s="309"/>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2"/>
    </row>
    <row r="68" spans="1:52" ht="15" thickBot="1" x14ac:dyDescent="0.4">
      <c r="A68" s="292"/>
      <c r="B68" s="309"/>
      <c r="C68" s="309"/>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2"/>
    </row>
    <row r="69" spans="1:52" ht="15" thickBot="1" x14ac:dyDescent="0.4">
      <c r="A69" s="292"/>
      <c r="B69" s="309"/>
      <c r="C69" s="309"/>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3"/>
      <c r="AZ69" s="292"/>
    </row>
    <row r="70" spans="1:52" ht="15" thickBot="1" x14ac:dyDescent="0.4">
      <c r="A70" s="292"/>
      <c r="B70" s="309"/>
      <c r="C70" s="309"/>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3"/>
      <c r="AY70" s="293"/>
      <c r="AZ70" s="292"/>
    </row>
    <row r="71" spans="1:52" ht="15" thickBot="1" x14ac:dyDescent="0.4">
      <c r="A71" s="292"/>
      <c r="B71" s="309"/>
      <c r="C71" s="309"/>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293"/>
      <c r="AU71" s="293"/>
      <c r="AV71" s="293"/>
      <c r="AW71" s="293"/>
      <c r="AX71" s="293"/>
      <c r="AY71" s="293"/>
      <c r="AZ71" s="292"/>
    </row>
    <row r="72" spans="1:52" ht="15" thickBot="1" x14ac:dyDescent="0.4">
      <c r="A72" s="292"/>
      <c r="B72" s="309"/>
      <c r="C72" s="309"/>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293"/>
      <c r="AZ72" s="292"/>
    </row>
    <row r="73" spans="1:52" ht="15" thickBot="1" x14ac:dyDescent="0.4">
      <c r="A73" s="292"/>
      <c r="B73" s="309"/>
      <c r="C73" s="309"/>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293"/>
      <c r="AZ73" s="292"/>
    </row>
    <row r="74" spans="1:52" ht="15" thickBot="1" x14ac:dyDescent="0.4">
      <c r="A74" s="292"/>
      <c r="B74" s="309"/>
      <c r="C74" s="309"/>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92"/>
    </row>
    <row r="75" spans="1:52" ht="15" thickBot="1" x14ac:dyDescent="0.4">
      <c r="A75" s="292"/>
      <c r="B75" s="309"/>
      <c r="C75" s="309"/>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c r="AT75" s="293"/>
      <c r="AU75" s="293"/>
      <c r="AV75" s="293"/>
      <c r="AW75" s="293"/>
      <c r="AX75" s="293"/>
      <c r="AY75" s="293"/>
      <c r="AZ75" s="292"/>
    </row>
    <row r="76" spans="1:52" ht="15" thickBot="1" x14ac:dyDescent="0.4">
      <c r="A76" s="292"/>
      <c r="B76" s="309"/>
      <c r="C76" s="309"/>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3"/>
      <c r="AY76" s="293"/>
      <c r="AZ76" s="292"/>
    </row>
    <row r="77" spans="1:52" ht="15" thickBot="1" x14ac:dyDescent="0.4">
      <c r="A77" s="292"/>
      <c r="B77" s="309"/>
      <c r="C77" s="309"/>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3"/>
      <c r="AV77" s="293"/>
      <c r="AW77" s="293"/>
      <c r="AX77" s="293"/>
      <c r="AY77" s="293"/>
      <c r="AZ77" s="292"/>
    </row>
    <row r="78" spans="1:52" ht="15" thickBot="1" x14ac:dyDescent="0.4">
      <c r="A78" s="292"/>
      <c r="B78" s="309"/>
      <c r="C78" s="309"/>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2"/>
    </row>
    <row r="79" spans="1:52" ht="15" thickBot="1" x14ac:dyDescent="0.4">
      <c r="A79" s="292"/>
      <c r="B79" s="309"/>
      <c r="C79" s="309"/>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3"/>
      <c r="AQ79" s="293"/>
      <c r="AR79" s="293"/>
      <c r="AS79" s="293"/>
      <c r="AT79" s="293"/>
      <c r="AU79" s="293"/>
      <c r="AV79" s="293"/>
      <c r="AW79" s="293"/>
      <c r="AX79" s="293"/>
      <c r="AY79" s="293"/>
      <c r="AZ79" s="292"/>
    </row>
    <row r="80" spans="1:52" ht="15" thickBot="1" x14ac:dyDescent="0.4">
      <c r="A80" s="292"/>
      <c r="B80" s="309"/>
      <c r="C80" s="309"/>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3"/>
      <c r="AQ80" s="293"/>
      <c r="AR80" s="293"/>
      <c r="AS80" s="293"/>
      <c r="AT80" s="293"/>
      <c r="AU80" s="293"/>
      <c r="AV80" s="293"/>
      <c r="AW80" s="293"/>
      <c r="AX80" s="293"/>
      <c r="AY80" s="293"/>
      <c r="AZ80" s="292"/>
    </row>
    <row r="81" spans="1:52" ht="15" thickBot="1" x14ac:dyDescent="0.4">
      <c r="A81" s="292"/>
      <c r="B81" s="309"/>
      <c r="C81" s="309"/>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c r="AY81" s="293"/>
      <c r="AZ81" s="292"/>
    </row>
    <row r="82" spans="1:52" ht="15" thickBot="1" x14ac:dyDescent="0.4">
      <c r="A82" s="292"/>
      <c r="B82" s="309"/>
      <c r="C82" s="309"/>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2"/>
    </row>
    <row r="83" spans="1:52" ht="15" thickBot="1" x14ac:dyDescent="0.4">
      <c r="A83" s="292"/>
      <c r="B83" s="309"/>
      <c r="C83" s="309"/>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c r="AZ83" s="292"/>
    </row>
    <row r="84" spans="1:52" ht="15" thickBot="1" x14ac:dyDescent="0.4">
      <c r="A84" s="292"/>
      <c r="B84" s="309"/>
      <c r="C84" s="309"/>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2"/>
    </row>
    <row r="85" spans="1:52" ht="15" thickBot="1" x14ac:dyDescent="0.4">
      <c r="A85" s="292"/>
      <c r="B85" s="309"/>
      <c r="C85" s="309"/>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93"/>
      <c r="AP85" s="293"/>
      <c r="AQ85" s="293"/>
      <c r="AR85" s="293"/>
      <c r="AS85" s="293"/>
      <c r="AT85" s="293"/>
      <c r="AU85" s="293"/>
      <c r="AV85" s="293"/>
      <c r="AW85" s="293"/>
      <c r="AX85" s="293"/>
      <c r="AY85" s="293"/>
      <c r="AZ85" s="292"/>
    </row>
    <row r="86" spans="1:52" ht="15" thickBot="1" x14ac:dyDescent="0.4">
      <c r="A86" s="292"/>
      <c r="B86" s="309"/>
      <c r="C86" s="309"/>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3"/>
      <c r="AV86" s="293"/>
      <c r="AW86" s="293"/>
      <c r="AX86" s="293"/>
      <c r="AY86" s="293"/>
      <c r="AZ86" s="292"/>
    </row>
    <row r="87" spans="1:52" ht="15" thickBot="1" x14ac:dyDescent="0.4">
      <c r="A87" s="292"/>
      <c r="B87" s="309"/>
      <c r="C87" s="309"/>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3"/>
      <c r="AZ87" s="292"/>
    </row>
    <row r="88" spans="1:52" ht="15" thickBot="1" x14ac:dyDescent="0.4">
      <c r="A88" s="292"/>
      <c r="B88" s="309"/>
      <c r="C88" s="309"/>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3"/>
      <c r="AZ88" s="292"/>
    </row>
    <row r="89" spans="1:52" ht="15" thickBot="1" x14ac:dyDescent="0.4">
      <c r="A89" s="292"/>
      <c r="B89" s="309"/>
      <c r="C89" s="309"/>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2"/>
    </row>
    <row r="90" spans="1:52" ht="15" thickBot="1" x14ac:dyDescent="0.4">
      <c r="A90" s="292"/>
      <c r="B90" s="309"/>
      <c r="C90" s="309"/>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2"/>
    </row>
    <row r="91" spans="1:52" ht="15" thickBot="1" x14ac:dyDescent="0.4">
      <c r="A91" s="292"/>
      <c r="B91" s="309"/>
      <c r="C91" s="309"/>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3"/>
      <c r="AZ91" s="292"/>
    </row>
    <row r="92" spans="1:52" ht="15" thickBot="1" x14ac:dyDescent="0.4">
      <c r="A92" s="292"/>
      <c r="B92" s="309"/>
      <c r="C92" s="309"/>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2"/>
    </row>
    <row r="93" spans="1:52" ht="15" thickBot="1" x14ac:dyDescent="0.4">
      <c r="A93" s="292"/>
      <c r="B93" s="309"/>
      <c r="C93" s="309"/>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3"/>
      <c r="AZ93" s="292"/>
    </row>
    <row r="94" spans="1:52" ht="15" thickBot="1" x14ac:dyDescent="0.4">
      <c r="A94" s="292"/>
      <c r="B94" s="309"/>
      <c r="C94" s="309"/>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3"/>
      <c r="AR94" s="293"/>
      <c r="AS94" s="293"/>
      <c r="AT94" s="293"/>
      <c r="AU94" s="293"/>
      <c r="AV94" s="293"/>
      <c r="AW94" s="293"/>
      <c r="AX94" s="293"/>
      <c r="AY94" s="293"/>
      <c r="AZ94" s="292"/>
    </row>
    <row r="95" spans="1:52" ht="15" thickBot="1" x14ac:dyDescent="0.4">
      <c r="A95" s="292"/>
      <c r="B95" s="309"/>
      <c r="C95" s="309"/>
      <c r="D95" s="293"/>
      <c r="E95" s="293"/>
      <c r="F95" s="293"/>
      <c r="G95" s="293"/>
      <c r="H95" s="293"/>
      <c r="I95" s="293"/>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c r="AT95" s="293"/>
      <c r="AU95" s="293"/>
      <c r="AV95" s="293"/>
      <c r="AW95" s="293"/>
      <c r="AX95" s="293"/>
      <c r="AY95" s="293"/>
      <c r="AZ95" s="292"/>
    </row>
    <row r="96" spans="1:52" ht="15" thickBot="1" x14ac:dyDescent="0.4">
      <c r="A96" s="292"/>
      <c r="B96" s="309"/>
      <c r="C96" s="309"/>
      <c r="D96" s="293"/>
      <c r="E96" s="293"/>
      <c r="F96" s="293"/>
      <c r="G96" s="293"/>
      <c r="H96" s="293"/>
      <c r="I96" s="293"/>
      <c r="J96" s="293"/>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93"/>
      <c r="AP96" s="293"/>
      <c r="AQ96" s="293"/>
      <c r="AR96" s="293"/>
      <c r="AS96" s="293"/>
      <c r="AT96" s="293"/>
      <c r="AU96" s="293"/>
      <c r="AV96" s="293"/>
      <c r="AW96" s="293"/>
      <c r="AX96" s="293"/>
      <c r="AY96" s="293"/>
      <c r="AZ96" s="292"/>
    </row>
    <row r="97" spans="1:52" ht="15" thickBot="1" x14ac:dyDescent="0.4">
      <c r="A97" s="292"/>
      <c r="B97" s="309"/>
      <c r="C97" s="309"/>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293"/>
      <c r="AY97" s="293"/>
      <c r="AZ97" s="292"/>
    </row>
    <row r="98" spans="1:52" ht="15" thickBot="1" x14ac:dyDescent="0.4">
      <c r="A98" s="292"/>
      <c r="B98" s="309"/>
      <c r="C98" s="309"/>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2"/>
    </row>
    <row r="99" spans="1:52" ht="15" thickBot="1" x14ac:dyDescent="0.4">
      <c r="A99" s="292"/>
      <c r="B99" s="309"/>
      <c r="C99" s="309"/>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3"/>
      <c r="AR99" s="293"/>
      <c r="AS99" s="293"/>
      <c r="AT99" s="293"/>
      <c r="AU99" s="293"/>
      <c r="AV99" s="293"/>
      <c r="AW99" s="293"/>
      <c r="AX99" s="293"/>
      <c r="AY99" s="293"/>
      <c r="AZ99" s="292"/>
    </row>
    <row r="100" spans="1:52" ht="15" thickBot="1" x14ac:dyDescent="0.4">
      <c r="A100" s="292"/>
      <c r="B100" s="309"/>
      <c r="C100" s="309"/>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c r="AV100" s="293"/>
      <c r="AW100" s="293"/>
      <c r="AX100" s="293"/>
      <c r="AY100" s="293"/>
      <c r="AZ100" s="292"/>
    </row>
    <row r="101" spans="1:52" ht="15" thickBot="1" x14ac:dyDescent="0.4">
      <c r="A101" s="292"/>
      <c r="B101" s="309"/>
      <c r="C101" s="309"/>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3"/>
      <c r="AY101" s="293"/>
      <c r="AZ101" s="292"/>
    </row>
    <row r="102" spans="1:52" ht="15" thickBot="1" x14ac:dyDescent="0.4">
      <c r="A102" s="292"/>
      <c r="B102" s="309"/>
      <c r="C102" s="309"/>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c r="AO102" s="293"/>
      <c r="AP102" s="293"/>
      <c r="AQ102" s="293"/>
      <c r="AR102" s="293"/>
      <c r="AS102" s="293"/>
      <c r="AT102" s="293"/>
      <c r="AU102" s="293"/>
      <c r="AV102" s="293"/>
      <c r="AW102" s="293"/>
      <c r="AX102" s="293"/>
      <c r="AY102" s="293"/>
      <c r="AZ102" s="292"/>
    </row>
    <row r="103" spans="1:52" ht="15" thickBot="1" x14ac:dyDescent="0.4">
      <c r="A103" s="292"/>
      <c r="B103" s="309"/>
      <c r="C103" s="309"/>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3"/>
      <c r="AY103" s="293"/>
      <c r="AZ103" s="292"/>
    </row>
    <row r="104" spans="1:52" ht="15" thickBot="1" x14ac:dyDescent="0.4">
      <c r="A104" s="292"/>
      <c r="B104" s="309"/>
      <c r="C104" s="309"/>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3"/>
      <c r="AR104" s="293"/>
      <c r="AS104" s="293"/>
      <c r="AT104" s="293"/>
      <c r="AU104" s="293"/>
      <c r="AV104" s="293"/>
      <c r="AW104" s="293"/>
      <c r="AX104" s="293"/>
      <c r="AY104" s="293"/>
      <c r="AZ104" s="292"/>
    </row>
    <row r="105" spans="1:52" ht="15" thickBot="1" x14ac:dyDescent="0.4">
      <c r="A105" s="292"/>
      <c r="B105" s="309"/>
      <c r="C105" s="309"/>
      <c r="D105" s="293"/>
      <c r="E105" s="293"/>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c r="AL105" s="293"/>
      <c r="AM105" s="293"/>
      <c r="AN105" s="293"/>
      <c r="AO105" s="293"/>
      <c r="AP105" s="293"/>
      <c r="AQ105" s="293"/>
      <c r="AR105" s="293"/>
      <c r="AS105" s="293"/>
      <c r="AT105" s="293"/>
      <c r="AU105" s="293"/>
      <c r="AV105" s="293"/>
      <c r="AW105" s="293"/>
      <c r="AX105" s="293"/>
      <c r="AY105" s="293"/>
      <c r="AZ105" s="292"/>
    </row>
    <row r="106" spans="1:52" ht="15" thickBot="1" x14ac:dyDescent="0.4">
      <c r="A106" s="292"/>
      <c r="B106" s="309"/>
      <c r="C106" s="309"/>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293"/>
      <c r="AS106" s="293"/>
      <c r="AT106" s="293"/>
      <c r="AU106" s="293"/>
      <c r="AV106" s="293"/>
      <c r="AW106" s="293"/>
      <c r="AX106" s="293"/>
      <c r="AY106" s="293"/>
      <c r="AZ106" s="292"/>
    </row>
    <row r="107" spans="1:52" ht="15" thickBot="1" x14ac:dyDescent="0.4">
      <c r="A107" s="292"/>
      <c r="B107" s="309"/>
      <c r="C107" s="309"/>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3"/>
      <c r="AR107" s="293"/>
      <c r="AS107" s="293"/>
      <c r="AT107" s="293"/>
      <c r="AU107" s="293"/>
      <c r="AV107" s="293"/>
      <c r="AW107" s="293"/>
      <c r="AX107" s="293"/>
      <c r="AY107" s="293"/>
      <c r="AZ107" s="292"/>
    </row>
    <row r="108" spans="1:52" ht="15" thickBot="1" x14ac:dyDescent="0.4">
      <c r="A108" s="292"/>
      <c r="B108" s="309"/>
      <c r="C108" s="309"/>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3"/>
      <c r="AY108" s="293"/>
      <c r="AZ108" s="292"/>
    </row>
    <row r="109" spans="1:52" ht="15" thickBot="1" x14ac:dyDescent="0.4">
      <c r="A109" s="292"/>
      <c r="B109" s="309"/>
      <c r="C109" s="309"/>
      <c r="D109" s="293"/>
      <c r="E109" s="293"/>
      <c r="F109" s="293"/>
      <c r="G109" s="293"/>
      <c r="H109" s="293"/>
      <c r="I109" s="293"/>
      <c r="J109" s="293"/>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2"/>
    </row>
    <row r="110" spans="1:52" ht="15" thickBot="1" x14ac:dyDescent="0.4">
      <c r="A110" s="292"/>
      <c r="B110" s="309"/>
      <c r="C110" s="309"/>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c r="AO110" s="293"/>
      <c r="AP110" s="293"/>
      <c r="AQ110" s="293"/>
      <c r="AR110" s="293"/>
      <c r="AS110" s="293"/>
      <c r="AT110" s="293"/>
      <c r="AU110" s="293"/>
      <c r="AV110" s="293"/>
      <c r="AW110" s="293"/>
      <c r="AX110" s="293"/>
      <c r="AY110" s="293"/>
      <c r="AZ110" s="292"/>
    </row>
    <row r="111" spans="1:52" ht="15" thickBot="1" x14ac:dyDescent="0.4">
      <c r="A111" s="292"/>
      <c r="B111" s="309"/>
      <c r="C111" s="309"/>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293"/>
      <c r="AW111" s="293"/>
      <c r="AX111" s="293"/>
      <c r="AY111" s="293"/>
      <c r="AZ111" s="292"/>
    </row>
    <row r="112" spans="1:52" ht="15" thickBot="1" x14ac:dyDescent="0.4">
      <c r="A112" s="292"/>
      <c r="B112" s="309"/>
      <c r="C112" s="309"/>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3"/>
      <c r="AR112" s="293"/>
      <c r="AS112" s="293"/>
      <c r="AT112" s="293"/>
      <c r="AU112" s="293"/>
      <c r="AV112" s="293"/>
      <c r="AW112" s="293"/>
      <c r="AX112" s="293"/>
      <c r="AY112" s="293"/>
      <c r="AZ112" s="292"/>
    </row>
    <row r="113" spans="1:52" ht="15" thickBot="1" x14ac:dyDescent="0.4">
      <c r="A113" s="292"/>
      <c r="B113" s="309"/>
      <c r="C113" s="309"/>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3"/>
      <c r="AP113" s="293"/>
      <c r="AQ113" s="293"/>
      <c r="AR113" s="293"/>
      <c r="AS113" s="293"/>
      <c r="AT113" s="293"/>
      <c r="AU113" s="293"/>
      <c r="AV113" s="293"/>
      <c r="AW113" s="293"/>
      <c r="AX113" s="293"/>
      <c r="AY113" s="293"/>
      <c r="AZ113" s="292"/>
    </row>
    <row r="114" spans="1:52" ht="15" thickBot="1" x14ac:dyDescent="0.4">
      <c r="A114" s="292"/>
      <c r="B114" s="309"/>
      <c r="C114" s="309"/>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93"/>
      <c r="AO114" s="293"/>
      <c r="AP114" s="293"/>
      <c r="AQ114" s="293"/>
      <c r="AR114" s="293"/>
      <c r="AS114" s="293"/>
      <c r="AT114" s="293"/>
      <c r="AU114" s="293"/>
      <c r="AV114" s="293"/>
      <c r="AW114" s="293"/>
      <c r="AX114" s="293"/>
      <c r="AY114" s="293"/>
      <c r="AZ114" s="292"/>
    </row>
    <row r="115" spans="1:52" ht="15" thickBot="1" x14ac:dyDescent="0.4">
      <c r="A115" s="292"/>
      <c r="B115" s="309"/>
      <c r="C115" s="309"/>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3"/>
      <c r="AQ115" s="293"/>
      <c r="AR115" s="293"/>
      <c r="AS115" s="293"/>
      <c r="AT115" s="293"/>
      <c r="AU115" s="293"/>
      <c r="AV115" s="293"/>
      <c r="AW115" s="293"/>
      <c r="AX115" s="293"/>
      <c r="AY115" s="293"/>
      <c r="AZ115" s="292"/>
    </row>
    <row r="116" spans="1:52" ht="15" thickBot="1" x14ac:dyDescent="0.4">
      <c r="A116" s="292"/>
      <c r="B116" s="309"/>
      <c r="C116" s="309"/>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c r="AL116" s="293"/>
      <c r="AM116" s="293"/>
      <c r="AN116" s="293"/>
      <c r="AO116" s="293"/>
      <c r="AP116" s="293"/>
      <c r="AQ116" s="293"/>
      <c r="AR116" s="293"/>
      <c r="AS116" s="293"/>
      <c r="AT116" s="293"/>
      <c r="AU116" s="293"/>
      <c r="AV116" s="293"/>
      <c r="AW116" s="293"/>
      <c r="AX116" s="293"/>
      <c r="AY116" s="293"/>
      <c r="AZ116" s="292"/>
    </row>
    <row r="117" spans="1:52" ht="15" thickBot="1" x14ac:dyDescent="0.4">
      <c r="A117" s="292"/>
      <c r="B117" s="309"/>
      <c r="C117" s="309"/>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2"/>
    </row>
    <row r="118" spans="1:52" ht="15" thickBot="1" x14ac:dyDescent="0.4">
      <c r="A118" s="292"/>
      <c r="B118" s="309"/>
      <c r="C118" s="309"/>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3"/>
      <c r="AP118" s="293"/>
      <c r="AQ118" s="293"/>
      <c r="AR118" s="293"/>
      <c r="AS118" s="293"/>
      <c r="AT118" s="293"/>
      <c r="AU118" s="293"/>
      <c r="AV118" s="293"/>
      <c r="AW118" s="293"/>
      <c r="AX118" s="293"/>
      <c r="AY118" s="293"/>
      <c r="AZ118" s="292"/>
    </row>
    <row r="119" spans="1:52" ht="15" thickBot="1" x14ac:dyDescent="0.4">
      <c r="A119" s="292"/>
      <c r="B119" s="309"/>
      <c r="C119" s="309"/>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3"/>
      <c r="AL119" s="293"/>
      <c r="AM119" s="293"/>
      <c r="AN119" s="293"/>
      <c r="AO119" s="293"/>
      <c r="AP119" s="293"/>
      <c r="AQ119" s="293"/>
      <c r="AR119" s="293"/>
      <c r="AS119" s="293"/>
      <c r="AT119" s="293"/>
      <c r="AU119" s="293"/>
      <c r="AV119" s="293"/>
      <c r="AW119" s="293"/>
      <c r="AX119" s="293"/>
      <c r="AY119" s="293"/>
      <c r="AZ119" s="292"/>
    </row>
    <row r="120" spans="1:52" ht="15" thickBot="1" x14ac:dyDescent="0.4">
      <c r="A120" s="292"/>
      <c r="B120" s="309"/>
      <c r="C120" s="309"/>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3"/>
      <c r="AY120" s="293"/>
      <c r="AZ120" s="292"/>
    </row>
    <row r="121" spans="1:52" x14ac:dyDescent="0.35">
      <c r="A121" s="598"/>
      <c r="B121" s="599"/>
      <c r="C121" s="599"/>
      <c r="D121" s="294"/>
      <c r="E121" s="294"/>
      <c r="F121" s="294"/>
      <c r="G121" s="294"/>
      <c r="H121" s="294"/>
      <c r="I121" s="294"/>
      <c r="J121" s="294"/>
      <c r="K121" s="294"/>
      <c r="L121" s="294"/>
      <c r="M121" s="294"/>
      <c r="N121" s="294"/>
      <c r="O121" s="294"/>
      <c r="P121" s="294"/>
      <c r="Q121" s="294"/>
      <c r="R121" s="294"/>
      <c r="S121" s="294"/>
      <c r="T121" s="294"/>
      <c r="U121" s="294"/>
      <c r="V121" s="294"/>
      <c r="W121" s="294"/>
      <c r="X121" s="294"/>
      <c r="Y121" s="294"/>
      <c r="Z121" s="294"/>
      <c r="AA121" s="294"/>
      <c r="AB121" s="294"/>
      <c r="AC121" s="294"/>
      <c r="AD121" s="294"/>
      <c r="AE121" s="294"/>
      <c r="AF121" s="294"/>
      <c r="AG121" s="294"/>
      <c r="AH121" s="294"/>
      <c r="AI121" s="294"/>
      <c r="AJ121" s="294"/>
      <c r="AK121" s="294"/>
      <c r="AL121" s="294"/>
      <c r="AM121" s="294"/>
      <c r="AN121" s="294"/>
      <c r="AO121" s="294"/>
      <c r="AP121" s="294"/>
      <c r="AQ121" s="294"/>
      <c r="AR121" s="294"/>
      <c r="AS121" s="294"/>
      <c r="AT121" s="294"/>
      <c r="AU121" s="294"/>
      <c r="AV121" s="294"/>
      <c r="AW121" s="294"/>
      <c r="AX121" s="294"/>
      <c r="AY121" s="294"/>
      <c r="AZ121" s="598"/>
    </row>
  </sheetData>
  <sheetProtection selectLockedCells="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dimension ref="A1:BA136"/>
  <sheetViews>
    <sheetView zoomScaleNormal="100" workbookViewId="0">
      <selection activeCell="D52" sqref="D52"/>
    </sheetView>
  </sheetViews>
  <sheetFormatPr defaultColWidth="9.1796875" defaultRowHeight="10.5" x14ac:dyDescent="0.25"/>
  <cols>
    <col min="1" max="1" width="9" style="600" bestFit="1" customWidth="1"/>
    <col min="2" max="2" width="17.81640625" style="600" customWidth="1"/>
    <col min="3" max="3" width="27.81640625" style="600" bestFit="1" customWidth="1"/>
    <col min="4" max="4" width="13.54296875" style="600" bestFit="1" customWidth="1"/>
    <col min="5" max="5" width="1" style="601" customWidth="1"/>
    <col min="6" max="6" width="14.54296875" style="600" bestFit="1" customWidth="1"/>
    <col min="7" max="9" width="13.81640625" style="600" customWidth="1"/>
    <col min="10" max="10" width="17.1796875" style="600" customWidth="1"/>
    <col min="11" max="13" width="13.81640625" style="600" customWidth="1"/>
    <col min="14" max="14" width="19.7265625" style="600" customWidth="1"/>
    <col min="15" max="19" width="13.81640625" style="600" customWidth="1"/>
    <col min="20" max="20" width="9.1796875" style="600"/>
    <col min="21" max="22" width="0" style="600" hidden="1" customWidth="1"/>
    <col min="23" max="16384" width="9.1796875" style="600"/>
  </cols>
  <sheetData>
    <row r="1" spans="1:53" x14ac:dyDescent="0.25">
      <c r="A1" s="70"/>
      <c r="B1" s="70"/>
      <c r="C1" s="70"/>
      <c r="D1" s="70"/>
      <c r="E1" s="537"/>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67"/>
    </row>
    <row r="2" spans="1:53" ht="13.5" thickBot="1" x14ac:dyDescent="0.3">
      <c r="A2" s="946" t="s">
        <v>274</v>
      </c>
      <c r="B2" s="947">
        <f>'Istruzioni per la compilazione'!B2</f>
        <v>0</v>
      </c>
      <c r="C2" s="68"/>
      <c r="D2" s="68"/>
      <c r="E2" s="537"/>
      <c r="F2" s="68"/>
      <c r="G2" s="68"/>
      <c r="H2" s="68"/>
      <c r="I2" s="68"/>
      <c r="J2" s="68"/>
      <c r="K2" s="68"/>
      <c r="L2" s="68"/>
      <c r="M2" s="68"/>
      <c r="N2" s="68"/>
      <c r="O2" s="68"/>
      <c r="P2" s="68"/>
      <c r="Q2" s="68"/>
      <c r="R2" s="68"/>
      <c r="S2" s="68"/>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67"/>
    </row>
    <row r="3" spans="1:53" s="924" customFormat="1" ht="15" customHeight="1" thickBot="1" x14ac:dyDescent="0.35">
      <c r="A3" s="919"/>
      <c r="B3" s="1451" t="s">
        <v>451</v>
      </c>
      <c r="C3" s="1452"/>
      <c r="D3" s="1453"/>
      <c r="E3" s="920"/>
      <c r="F3" s="1461" t="s">
        <v>450</v>
      </c>
      <c r="G3" s="1462"/>
      <c r="H3" s="1462"/>
      <c r="I3" s="1462"/>
      <c r="J3" s="1462"/>
      <c r="K3" s="1462"/>
      <c r="L3" s="1462"/>
      <c r="M3" s="1462"/>
      <c r="N3" s="1462"/>
      <c r="O3" s="1462"/>
      <c r="P3" s="1462"/>
      <c r="Q3" s="1462"/>
      <c r="R3" s="1462"/>
      <c r="S3" s="1463"/>
      <c r="T3" s="921"/>
      <c r="U3" s="922"/>
      <c r="V3" s="922"/>
      <c r="W3" s="923"/>
      <c r="X3" s="923"/>
      <c r="Y3" s="923"/>
      <c r="Z3" s="923"/>
      <c r="AA3" s="923"/>
      <c r="AB3" s="923"/>
      <c r="AC3" s="923"/>
      <c r="AD3" s="923"/>
      <c r="AE3" s="923"/>
      <c r="AF3" s="923"/>
      <c r="AG3" s="923"/>
      <c r="AH3" s="923"/>
      <c r="AI3" s="923"/>
      <c r="AJ3" s="923"/>
      <c r="AK3" s="923"/>
      <c r="AL3" s="923"/>
      <c r="AM3" s="923"/>
      <c r="AN3" s="923"/>
      <c r="AO3" s="923"/>
      <c r="AP3" s="923"/>
      <c r="AQ3" s="923"/>
      <c r="AR3" s="923"/>
      <c r="AS3" s="923"/>
      <c r="AT3" s="923"/>
      <c r="AU3" s="923"/>
      <c r="AV3" s="923"/>
      <c r="AW3" s="923"/>
      <c r="AX3" s="923"/>
      <c r="AY3" s="923"/>
      <c r="AZ3" s="923"/>
      <c r="BA3" s="919"/>
    </row>
    <row r="4" spans="1:53" ht="53" thickBot="1" x14ac:dyDescent="0.3">
      <c r="A4" s="70"/>
      <c r="B4" s="345" t="s">
        <v>122</v>
      </c>
      <c r="C4" s="346" t="s">
        <v>123</v>
      </c>
      <c r="D4" s="347" t="s">
        <v>124</v>
      </c>
      <c r="E4" s="538"/>
      <c r="F4" s="542" t="s">
        <v>129</v>
      </c>
      <c r="G4" s="496" t="s">
        <v>125</v>
      </c>
      <c r="H4" s="1045" t="s">
        <v>420</v>
      </c>
      <c r="I4" s="496" t="s">
        <v>126</v>
      </c>
      <c r="J4" s="496" t="s">
        <v>742</v>
      </c>
      <c r="K4" s="496" t="s">
        <v>279</v>
      </c>
      <c r="L4" s="496" t="s">
        <v>130</v>
      </c>
      <c r="M4" s="1045" t="s">
        <v>127</v>
      </c>
      <c r="N4" s="496" t="s">
        <v>128</v>
      </c>
      <c r="O4" s="1045" t="s">
        <v>258</v>
      </c>
      <c r="P4" s="495" t="s">
        <v>259</v>
      </c>
      <c r="Q4" s="496" t="s">
        <v>280</v>
      </c>
      <c r="R4" s="496" t="s">
        <v>280</v>
      </c>
      <c r="S4" s="497" t="s">
        <v>280</v>
      </c>
      <c r="T4" s="393"/>
      <c r="U4" s="500" t="s">
        <v>417</v>
      </c>
      <c r="V4" s="500" t="s">
        <v>418</v>
      </c>
      <c r="W4" s="69"/>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67"/>
    </row>
    <row r="5" spans="1:53" x14ac:dyDescent="0.25">
      <c r="A5" s="69"/>
      <c r="B5" s="1449" t="s">
        <v>653</v>
      </c>
      <c r="C5" s="348" t="s">
        <v>350</v>
      </c>
      <c r="D5" s="472">
        <f>ELT_ORD!M19</f>
        <v>0</v>
      </c>
      <c r="E5" s="539"/>
      <c r="F5" s="543">
        <f>ELT_ORD!W19</f>
        <v>0</v>
      </c>
      <c r="G5" s="1464"/>
      <c r="H5" s="851"/>
      <c r="I5" s="851"/>
      <c r="J5" s="965"/>
      <c r="K5" s="1470"/>
      <c r="L5" s="1464"/>
      <c r="M5" s="1464"/>
      <c r="N5" s="851"/>
      <c r="O5" s="1467"/>
      <c r="P5" s="1458">
        <f>0.015*D43</f>
        <v>0</v>
      </c>
      <c r="Q5" s="851"/>
      <c r="R5" s="851"/>
      <c r="S5" s="851"/>
      <c r="T5" s="67"/>
      <c r="U5" s="498">
        <v>1</v>
      </c>
      <c r="V5" s="499">
        <v>12600000</v>
      </c>
      <c r="W5" s="69"/>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67"/>
    </row>
    <row r="6" spans="1:53" ht="11" thickBot="1" x14ac:dyDescent="0.3">
      <c r="A6" s="69"/>
      <c r="B6" s="1450"/>
      <c r="C6" s="470" t="s">
        <v>351</v>
      </c>
      <c r="D6" s="914">
        <f>FM_STR!D3</f>
        <v>0</v>
      </c>
      <c r="E6" s="539"/>
      <c r="F6" s="544">
        <f>FM_STR!H3</f>
        <v>0</v>
      </c>
      <c r="G6" s="1465"/>
      <c r="H6" s="853"/>
      <c r="I6" s="853"/>
      <c r="J6" s="967"/>
      <c r="K6" s="1471"/>
      <c r="L6" s="1465"/>
      <c r="M6" s="1465"/>
      <c r="N6" s="853"/>
      <c r="O6" s="1468"/>
      <c r="P6" s="1459"/>
      <c r="Q6" s="853"/>
      <c r="R6" s="853"/>
      <c r="S6" s="853"/>
      <c r="T6" s="67"/>
      <c r="U6" s="498">
        <v>2</v>
      </c>
      <c r="V6" s="499">
        <v>10000000</v>
      </c>
      <c r="W6" s="69"/>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67"/>
    </row>
    <row r="7" spans="1:53" x14ac:dyDescent="0.25">
      <c r="A7" s="69"/>
      <c r="B7" s="1449" t="s">
        <v>648</v>
      </c>
      <c r="C7" s="348" t="s">
        <v>350</v>
      </c>
      <c r="D7" s="472">
        <f>CLI_ORD!M31</f>
        <v>0</v>
      </c>
      <c r="E7" s="539"/>
      <c r="F7" s="543">
        <f>CLI_ORD!W31</f>
        <v>0</v>
      </c>
      <c r="G7" s="1465"/>
      <c r="H7" s="851"/>
      <c r="I7" s="851"/>
      <c r="J7" s="965"/>
      <c r="K7" s="1471"/>
      <c r="L7" s="1465"/>
      <c r="M7" s="1465"/>
      <c r="N7" s="851"/>
      <c r="O7" s="1468"/>
      <c r="P7" s="1459"/>
      <c r="Q7" s="851"/>
      <c r="R7" s="851"/>
      <c r="S7" s="851"/>
      <c r="T7" s="67"/>
      <c r="U7" s="498">
        <v>1</v>
      </c>
      <c r="V7" s="499">
        <v>12600000</v>
      </c>
      <c r="W7" s="69"/>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67"/>
    </row>
    <row r="8" spans="1:53" ht="11" thickBot="1" x14ac:dyDescent="0.3">
      <c r="A8" s="69"/>
      <c r="B8" s="1450"/>
      <c r="C8" s="470" t="s">
        <v>351</v>
      </c>
      <c r="D8" s="914">
        <f>FM_STR!D4</f>
        <v>0</v>
      </c>
      <c r="E8" s="539"/>
      <c r="F8" s="544">
        <f>FM_STR!H4</f>
        <v>0</v>
      </c>
      <c r="G8" s="1465"/>
      <c r="H8" s="853"/>
      <c r="I8" s="853"/>
      <c r="J8" s="967"/>
      <c r="K8" s="1471"/>
      <c r="L8" s="1465"/>
      <c r="M8" s="1465"/>
      <c r="N8" s="853"/>
      <c r="O8" s="1468"/>
      <c r="P8" s="1459"/>
      <c r="Q8" s="853"/>
      <c r="R8" s="853"/>
      <c r="S8" s="853"/>
      <c r="T8" s="67"/>
      <c r="U8" s="498">
        <v>2</v>
      </c>
      <c r="V8" s="499">
        <v>10000000</v>
      </c>
      <c r="W8" s="69"/>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67"/>
    </row>
    <row r="9" spans="1:53" x14ac:dyDescent="0.25">
      <c r="A9" s="69"/>
      <c r="B9" s="1449" t="s">
        <v>711</v>
      </c>
      <c r="C9" s="348" t="s">
        <v>350</v>
      </c>
      <c r="D9" s="472">
        <f>IDR_ORD!M11</f>
        <v>0</v>
      </c>
      <c r="E9" s="539"/>
      <c r="F9" s="543">
        <f>IDR_ORD!W11</f>
        <v>0</v>
      </c>
      <c r="G9" s="1465"/>
      <c r="H9" s="851"/>
      <c r="I9" s="851"/>
      <c r="J9" s="965"/>
      <c r="K9" s="1471"/>
      <c r="L9" s="1465"/>
      <c r="M9" s="1465"/>
      <c r="N9" s="851"/>
      <c r="O9" s="1468"/>
      <c r="P9" s="1459"/>
      <c r="Q9" s="851"/>
      <c r="R9" s="851"/>
      <c r="S9" s="851"/>
      <c r="T9" s="67"/>
      <c r="U9" s="498">
        <v>1</v>
      </c>
      <c r="V9" s="499">
        <v>12600000</v>
      </c>
      <c r="W9" s="69"/>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67"/>
    </row>
    <row r="10" spans="1:53" ht="11" thickBot="1" x14ac:dyDescent="0.3">
      <c r="A10" s="69"/>
      <c r="B10" s="1450"/>
      <c r="C10" s="470" t="s">
        <v>351</v>
      </c>
      <c r="D10" s="914">
        <f>FM_STR!D5</f>
        <v>0</v>
      </c>
      <c r="E10" s="539"/>
      <c r="F10" s="544">
        <f>FM_STR!H6</f>
        <v>0</v>
      </c>
      <c r="G10" s="1465"/>
      <c r="H10" s="853"/>
      <c r="I10" s="853"/>
      <c r="J10" s="967"/>
      <c r="K10" s="1471"/>
      <c r="L10" s="1465"/>
      <c r="M10" s="1465"/>
      <c r="N10" s="853"/>
      <c r="O10" s="1468"/>
      <c r="P10" s="1459"/>
      <c r="Q10" s="853"/>
      <c r="R10" s="853"/>
      <c r="S10" s="853"/>
      <c r="T10" s="67"/>
      <c r="U10" s="498">
        <v>2</v>
      </c>
      <c r="V10" s="499">
        <v>10000000</v>
      </c>
      <c r="W10" s="69"/>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67"/>
    </row>
    <row r="11" spans="1:53" x14ac:dyDescent="0.25">
      <c r="A11" s="69"/>
      <c r="B11" s="1449" t="s">
        <v>506</v>
      </c>
      <c r="C11" s="348" t="s">
        <v>350</v>
      </c>
      <c r="D11" s="472">
        <f>ELV_ORD!N15</f>
        <v>0</v>
      </c>
      <c r="E11" s="539"/>
      <c r="F11" s="543">
        <f>ELV_ORD!Y15</f>
        <v>0</v>
      </c>
      <c r="G11" s="1465"/>
      <c r="H11" s="851"/>
      <c r="I11" s="851"/>
      <c r="J11" s="965"/>
      <c r="K11" s="1471"/>
      <c r="L11" s="1465"/>
      <c r="M11" s="1465"/>
      <c r="N11" s="851"/>
      <c r="O11" s="1468"/>
      <c r="P11" s="1459"/>
      <c r="Q11" s="851"/>
      <c r="R11" s="851"/>
      <c r="S11" s="851"/>
      <c r="T11" s="67"/>
      <c r="U11" s="498">
        <v>1</v>
      </c>
      <c r="V11" s="499">
        <v>12600000</v>
      </c>
      <c r="W11" s="69"/>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67"/>
    </row>
    <row r="12" spans="1:53" ht="11" thickBot="1" x14ac:dyDescent="0.3">
      <c r="A12" s="69"/>
      <c r="B12" s="1450"/>
      <c r="C12" s="470" t="s">
        <v>351</v>
      </c>
      <c r="D12" s="914">
        <f>FM_STR!D6</f>
        <v>0</v>
      </c>
      <c r="E12" s="539"/>
      <c r="F12" s="544">
        <f>FM_STR!H6</f>
        <v>0</v>
      </c>
      <c r="G12" s="1465"/>
      <c r="H12" s="853"/>
      <c r="I12" s="853"/>
      <c r="J12" s="967"/>
      <c r="K12" s="1471"/>
      <c r="L12" s="1465"/>
      <c r="M12" s="1465"/>
      <c r="N12" s="853"/>
      <c r="O12" s="1468"/>
      <c r="P12" s="1459"/>
      <c r="Q12" s="853"/>
      <c r="R12" s="853"/>
      <c r="S12" s="853"/>
      <c r="T12" s="67"/>
      <c r="U12" s="498">
        <v>2</v>
      </c>
      <c r="V12" s="499">
        <v>10000000</v>
      </c>
      <c r="W12" s="69"/>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67"/>
    </row>
    <row r="13" spans="1:53" x14ac:dyDescent="0.25">
      <c r="A13" s="69"/>
      <c r="B13" s="1449" t="s">
        <v>969</v>
      </c>
      <c r="C13" s="348" t="s">
        <v>350</v>
      </c>
      <c r="D13" s="472">
        <f>ANT_ORD!M61</f>
        <v>0</v>
      </c>
      <c r="E13" s="539"/>
      <c r="F13" s="543">
        <f>ANT_ORD!W61</f>
        <v>0</v>
      </c>
      <c r="G13" s="1465"/>
      <c r="H13" s="851"/>
      <c r="I13" s="851"/>
      <c r="J13" s="965"/>
      <c r="K13" s="1471"/>
      <c r="L13" s="1465"/>
      <c r="M13" s="1465"/>
      <c r="N13" s="851"/>
      <c r="O13" s="1468"/>
      <c r="P13" s="1459"/>
      <c r="Q13" s="851"/>
      <c r="R13" s="851"/>
      <c r="S13" s="851"/>
      <c r="T13" s="67"/>
      <c r="U13" s="498">
        <v>1</v>
      </c>
      <c r="V13" s="499">
        <v>12600000</v>
      </c>
      <c r="W13" s="69"/>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67"/>
    </row>
    <row r="14" spans="1:53" ht="11" thickBot="1" x14ac:dyDescent="0.3">
      <c r="A14" s="69"/>
      <c r="B14" s="1450"/>
      <c r="C14" s="470" t="s">
        <v>351</v>
      </c>
      <c r="D14" s="914">
        <f>FM_STR!D7</f>
        <v>0</v>
      </c>
      <c r="E14" s="539"/>
      <c r="F14" s="544">
        <f>FM_STR!H8</f>
        <v>0</v>
      </c>
      <c r="G14" s="1465"/>
      <c r="H14" s="853"/>
      <c r="I14" s="853"/>
      <c r="J14" s="967"/>
      <c r="K14" s="1471"/>
      <c r="L14" s="1465"/>
      <c r="M14" s="1465"/>
      <c r="N14" s="853"/>
      <c r="O14" s="1468"/>
      <c r="P14" s="1459"/>
      <c r="Q14" s="853"/>
      <c r="R14" s="853"/>
      <c r="S14" s="853"/>
      <c r="T14" s="67"/>
      <c r="U14" s="498">
        <v>2</v>
      </c>
      <c r="V14" s="499">
        <v>10000000</v>
      </c>
      <c r="W14" s="69"/>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67"/>
    </row>
    <row r="15" spans="1:53" x14ac:dyDescent="0.25">
      <c r="A15" s="69"/>
      <c r="B15" s="1449" t="s">
        <v>970</v>
      </c>
      <c r="C15" s="348" t="s">
        <v>350</v>
      </c>
      <c r="D15" s="472">
        <f>SPE_ORD!M15</f>
        <v>0</v>
      </c>
      <c r="E15" s="539"/>
      <c r="F15" s="543">
        <f>SPE_ORD!W15</f>
        <v>0</v>
      </c>
      <c r="G15" s="1465"/>
      <c r="H15" s="1054"/>
      <c r="I15" s="1054"/>
      <c r="J15" s="1054"/>
      <c r="K15" s="1471"/>
      <c r="L15" s="1465"/>
      <c r="M15" s="1465"/>
      <c r="N15" s="1054"/>
      <c r="O15" s="1468"/>
      <c r="P15" s="1459"/>
      <c r="Q15" s="1054"/>
      <c r="R15" s="1054"/>
      <c r="S15" s="1054"/>
      <c r="T15" s="67"/>
      <c r="U15" s="498">
        <v>1</v>
      </c>
      <c r="V15" s="499">
        <v>12600000</v>
      </c>
      <c r="W15" s="69"/>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67"/>
    </row>
    <row r="16" spans="1:53" ht="11" thickBot="1" x14ac:dyDescent="0.3">
      <c r="A16" s="69"/>
      <c r="B16" s="1450"/>
      <c r="C16" s="470" t="s">
        <v>351</v>
      </c>
      <c r="D16" s="914">
        <f>FM_STR!D8</f>
        <v>0</v>
      </c>
      <c r="E16" s="539"/>
      <c r="F16" s="544">
        <f>FM_STR!H8</f>
        <v>0</v>
      </c>
      <c r="G16" s="1465"/>
      <c r="H16" s="1055"/>
      <c r="I16" s="1055"/>
      <c r="J16" s="967"/>
      <c r="K16" s="1471"/>
      <c r="L16" s="1465"/>
      <c r="M16" s="1465"/>
      <c r="N16" s="1055"/>
      <c r="O16" s="1468"/>
      <c r="P16" s="1459"/>
      <c r="Q16" s="1055"/>
      <c r="R16" s="1055"/>
      <c r="S16" s="1055"/>
      <c r="T16" s="67"/>
      <c r="U16" s="498">
        <v>2</v>
      </c>
      <c r="V16" s="499">
        <v>10000000</v>
      </c>
      <c r="W16" s="69"/>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67"/>
    </row>
    <row r="17" spans="1:53" x14ac:dyDescent="0.25">
      <c r="A17" s="69"/>
      <c r="B17" s="1449" t="s">
        <v>402</v>
      </c>
      <c r="C17" s="348" t="s">
        <v>350</v>
      </c>
      <c r="D17" s="472">
        <f>PTEC_ORD!L8</f>
        <v>0</v>
      </c>
      <c r="E17" s="539"/>
      <c r="F17" s="543">
        <f>PTEC_ORD!U8</f>
        <v>0</v>
      </c>
      <c r="G17" s="1465"/>
      <c r="H17" s="851"/>
      <c r="I17" s="851"/>
      <c r="J17" s="1458"/>
      <c r="K17" s="1471"/>
      <c r="L17" s="1465"/>
      <c r="M17" s="1465"/>
      <c r="N17" s="851"/>
      <c r="O17" s="1468"/>
      <c r="P17" s="1459"/>
      <c r="Q17" s="851"/>
      <c r="R17" s="851"/>
      <c r="S17" s="851"/>
      <c r="T17" s="67"/>
      <c r="U17" s="498">
        <v>1</v>
      </c>
      <c r="V17" s="499">
        <v>12600000</v>
      </c>
      <c r="W17" s="69"/>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67"/>
    </row>
    <row r="18" spans="1:53" ht="15" customHeight="1" thickBot="1" x14ac:dyDescent="0.3">
      <c r="A18" s="69"/>
      <c r="B18" s="1450"/>
      <c r="C18" s="470" t="s">
        <v>351</v>
      </c>
      <c r="D18" s="914">
        <f>FM_STR!D9</f>
        <v>0</v>
      </c>
      <c r="E18" s="539"/>
      <c r="F18" s="544">
        <f>FM_STR!H9</f>
        <v>0</v>
      </c>
      <c r="G18" s="1465"/>
      <c r="H18" s="853"/>
      <c r="I18" s="853"/>
      <c r="J18" s="1460"/>
      <c r="K18" s="1471"/>
      <c r="L18" s="1465"/>
      <c r="M18" s="1465"/>
      <c r="N18" s="853"/>
      <c r="O18" s="1468"/>
      <c r="P18" s="1459"/>
      <c r="Q18" s="853"/>
      <c r="R18" s="853"/>
      <c r="S18" s="853"/>
      <c r="T18" s="67"/>
      <c r="U18" s="498">
        <v>2</v>
      </c>
      <c r="V18" s="499">
        <v>10000000</v>
      </c>
      <c r="W18" s="69"/>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67"/>
    </row>
    <row r="19" spans="1:53" x14ac:dyDescent="0.25">
      <c r="A19" s="69"/>
      <c r="B19" s="1454" t="s">
        <v>119</v>
      </c>
      <c r="C19" s="348" t="s">
        <v>120</v>
      </c>
      <c r="D19" s="349">
        <f>PUL_AB!P56</f>
        <v>0</v>
      </c>
      <c r="E19" s="540"/>
      <c r="F19" s="545">
        <f>PUL_AB!AC56</f>
        <v>0</v>
      </c>
      <c r="G19" s="1465"/>
      <c r="H19" s="551"/>
      <c r="I19" s="551"/>
      <c r="J19" s="551"/>
      <c r="K19" s="1471"/>
      <c r="L19" s="1465"/>
      <c r="M19" s="1465"/>
      <c r="N19" s="551"/>
      <c r="O19" s="1468"/>
      <c r="P19" s="1459"/>
      <c r="Q19" s="551"/>
      <c r="R19" s="551"/>
      <c r="S19" s="551"/>
      <c r="T19" s="67"/>
      <c r="U19" s="498">
        <v>3</v>
      </c>
      <c r="V19" s="499">
        <v>16400000</v>
      </c>
      <c r="W19" s="69"/>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67"/>
    </row>
    <row r="20" spans="1:53" x14ac:dyDescent="0.25">
      <c r="A20" s="69"/>
      <c r="B20" s="1455"/>
      <c r="C20" s="350" t="s">
        <v>54</v>
      </c>
      <c r="D20" s="351">
        <f>PUL_ARP!M56</f>
        <v>0</v>
      </c>
      <c r="E20" s="540"/>
      <c r="F20" s="546">
        <f>PUL_ARP!W56</f>
        <v>0</v>
      </c>
      <c r="G20" s="1465"/>
      <c r="H20" s="852"/>
      <c r="I20" s="852"/>
      <c r="J20" s="966"/>
      <c r="K20" s="1471"/>
      <c r="L20" s="1465"/>
      <c r="M20" s="1465"/>
      <c r="N20" s="852"/>
      <c r="O20" s="1468"/>
      <c r="P20" s="1459"/>
      <c r="Q20" s="852"/>
      <c r="R20" s="852"/>
      <c r="S20" s="852"/>
      <c r="T20" s="67"/>
      <c r="U20" s="498">
        <v>4</v>
      </c>
      <c r="V20" s="499">
        <v>42400000</v>
      </c>
      <c r="W20" s="69"/>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67"/>
    </row>
    <row r="21" spans="1:53" ht="11" thickBot="1" x14ac:dyDescent="0.3">
      <c r="A21" s="69"/>
      <c r="B21" s="1456"/>
      <c r="C21" s="470" t="s">
        <v>121</v>
      </c>
      <c r="D21" s="471">
        <f>FM_STR!D11</f>
        <v>0</v>
      </c>
      <c r="E21" s="540"/>
      <c r="F21" s="547">
        <f>FM_STR!H11</f>
        <v>0</v>
      </c>
      <c r="G21" s="1465"/>
      <c r="H21" s="565"/>
      <c r="I21" s="565"/>
      <c r="J21" s="1047"/>
      <c r="K21" s="1471"/>
      <c r="L21" s="1465"/>
      <c r="M21" s="1465"/>
      <c r="N21" s="565"/>
      <c r="O21" s="1468"/>
      <c r="P21" s="1459"/>
      <c r="Q21" s="565"/>
      <c r="R21" s="565"/>
      <c r="S21" s="565"/>
      <c r="T21" s="67"/>
      <c r="U21" s="498">
        <v>5</v>
      </c>
      <c r="V21" s="499">
        <v>31600000</v>
      </c>
      <c r="W21" s="69"/>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67"/>
    </row>
    <row r="22" spans="1:53" x14ac:dyDescent="0.25">
      <c r="A22" s="69"/>
      <c r="B22" s="1449" t="s">
        <v>357</v>
      </c>
      <c r="C22" s="348" t="s">
        <v>350</v>
      </c>
      <c r="D22" s="472">
        <f>PRP_ORD!L8</f>
        <v>0</v>
      </c>
      <c r="E22" s="539"/>
      <c r="F22" s="543">
        <f>PRP_ORD!U8</f>
        <v>0</v>
      </c>
      <c r="G22" s="1465"/>
      <c r="H22" s="851"/>
      <c r="I22" s="851"/>
      <c r="J22" s="1458"/>
      <c r="K22" s="1471"/>
      <c r="L22" s="1465"/>
      <c r="M22" s="1465"/>
      <c r="N22" s="851"/>
      <c r="O22" s="1468"/>
      <c r="P22" s="1459"/>
      <c r="Q22" s="851"/>
      <c r="R22" s="851"/>
      <c r="S22" s="851"/>
      <c r="T22" s="67"/>
      <c r="U22" s="498">
        <v>6</v>
      </c>
      <c r="V22" s="499">
        <v>24000000</v>
      </c>
      <c r="W22" s="69"/>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67"/>
    </row>
    <row r="23" spans="1:53" ht="15" customHeight="1" thickBot="1" x14ac:dyDescent="0.3">
      <c r="A23" s="69"/>
      <c r="B23" s="1450"/>
      <c r="C23" s="470" t="s">
        <v>351</v>
      </c>
      <c r="D23" s="914">
        <f>FM_STR!D10</f>
        <v>0</v>
      </c>
      <c r="E23" s="539"/>
      <c r="F23" s="544">
        <f>FM_STR!H10</f>
        <v>0</v>
      </c>
      <c r="G23" s="1465"/>
      <c r="H23" s="853"/>
      <c r="I23" s="853"/>
      <c r="J23" s="1460"/>
      <c r="K23" s="1471"/>
      <c r="L23" s="1465"/>
      <c r="M23" s="1465"/>
      <c r="N23" s="853"/>
      <c r="O23" s="1468"/>
      <c r="P23" s="1459"/>
      <c r="Q23" s="853"/>
      <c r="R23" s="853"/>
      <c r="S23" s="853"/>
      <c r="T23" s="67"/>
      <c r="U23" s="498">
        <v>7</v>
      </c>
      <c r="V23" s="499">
        <v>26400000</v>
      </c>
      <c r="W23" s="69"/>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67"/>
    </row>
    <row r="24" spans="1:53" x14ac:dyDescent="0.25">
      <c r="A24" s="69"/>
      <c r="B24" s="1449" t="s">
        <v>358</v>
      </c>
      <c r="C24" s="348" t="s">
        <v>120</v>
      </c>
      <c r="D24" s="472">
        <f>DIS_AB!N26</f>
        <v>0</v>
      </c>
      <c r="E24" s="539"/>
      <c r="F24" s="543">
        <f>DIS_AB!W26</f>
        <v>0</v>
      </c>
      <c r="G24" s="1465"/>
      <c r="H24" s="551"/>
      <c r="I24" s="551"/>
      <c r="J24" s="551"/>
      <c r="K24" s="1471"/>
      <c r="L24" s="1465"/>
      <c r="M24" s="1465"/>
      <c r="N24" s="551"/>
      <c r="O24" s="1468"/>
      <c r="P24" s="1459"/>
      <c r="Q24" s="551"/>
      <c r="R24" s="551"/>
      <c r="S24" s="551"/>
      <c r="T24" s="67"/>
      <c r="U24" s="498">
        <v>8</v>
      </c>
      <c r="V24" s="499">
        <v>22000000</v>
      </c>
      <c r="W24" s="69"/>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67"/>
    </row>
    <row r="25" spans="1:53" x14ac:dyDescent="0.25">
      <c r="A25" s="69"/>
      <c r="B25" s="1457"/>
      <c r="C25" s="350" t="s">
        <v>54</v>
      </c>
      <c r="D25" s="352">
        <f>DIS_ARP!L9</f>
        <v>0</v>
      </c>
      <c r="E25" s="539"/>
      <c r="F25" s="548">
        <f>DIS_ARP!T9</f>
        <v>0</v>
      </c>
      <c r="G25" s="1465"/>
      <c r="H25" s="852"/>
      <c r="I25" s="852"/>
      <c r="J25" s="966"/>
      <c r="K25" s="1471"/>
      <c r="L25" s="1465"/>
      <c r="M25" s="1465"/>
      <c r="N25" s="852"/>
      <c r="O25" s="1468"/>
      <c r="P25" s="1459"/>
      <c r="Q25" s="852"/>
      <c r="R25" s="852"/>
      <c r="S25" s="852"/>
      <c r="T25" s="67"/>
      <c r="U25" s="498">
        <v>9</v>
      </c>
      <c r="V25" s="499">
        <v>24800000</v>
      </c>
      <c r="W25" s="69"/>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67"/>
    </row>
    <row r="26" spans="1:53" ht="11" thickBot="1" x14ac:dyDescent="0.3">
      <c r="A26" s="69"/>
      <c r="B26" s="1450"/>
      <c r="C26" s="470" t="s">
        <v>121</v>
      </c>
      <c r="D26" s="914">
        <f>FM_STR!D12</f>
        <v>0</v>
      </c>
      <c r="E26" s="539"/>
      <c r="F26" s="544">
        <f>FM_STR!H12</f>
        <v>0</v>
      </c>
      <c r="G26" s="1465"/>
      <c r="H26" s="565"/>
      <c r="I26" s="565"/>
      <c r="J26" s="1047"/>
      <c r="K26" s="1471"/>
      <c r="L26" s="1465"/>
      <c r="M26" s="1465"/>
      <c r="N26" s="565"/>
      <c r="O26" s="1468"/>
      <c r="P26" s="1459"/>
      <c r="Q26" s="565"/>
      <c r="R26" s="565"/>
      <c r="S26" s="565"/>
      <c r="T26" s="67"/>
      <c r="U26" s="498">
        <v>10</v>
      </c>
      <c r="V26" s="499">
        <v>14400000</v>
      </c>
      <c r="W26" s="69"/>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67"/>
    </row>
    <row r="27" spans="1:53" x14ac:dyDescent="0.25">
      <c r="A27" s="69"/>
      <c r="B27" s="1449" t="s">
        <v>400</v>
      </c>
      <c r="C27" s="348" t="s">
        <v>350</v>
      </c>
      <c r="D27" s="472">
        <f>SMA_ORD!L22</f>
        <v>0</v>
      </c>
      <c r="E27" s="539"/>
      <c r="F27" s="543">
        <f>SMA_ORD!T22</f>
        <v>0</v>
      </c>
      <c r="G27" s="1465"/>
      <c r="H27" s="851"/>
      <c r="I27" s="851"/>
      <c r="J27" s="965"/>
      <c r="K27" s="1471"/>
      <c r="L27" s="1465"/>
      <c r="M27" s="1465"/>
      <c r="N27" s="851"/>
      <c r="O27" s="1468"/>
      <c r="P27" s="1459"/>
      <c r="Q27" s="851"/>
      <c r="R27" s="851"/>
      <c r="S27" s="851"/>
      <c r="T27" s="67"/>
      <c r="U27" s="498">
        <v>11</v>
      </c>
      <c r="V27" s="499">
        <v>21600000</v>
      </c>
      <c r="W27" s="69"/>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67"/>
    </row>
    <row r="28" spans="1:53" ht="11" thickBot="1" x14ac:dyDescent="0.3">
      <c r="A28" s="69"/>
      <c r="B28" s="1450"/>
      <c r="C28" s="470" t="s">
        <v>351</v>
      </c>
      <c r="D28" s="914">
        <f>FM_STR!D13+FM_STR!D14</f>
        <v>0</v>
      </c>
      <c r="E28" s="539"/>
      <c r="F28" s="544">
        <f>FM_STR!H13+FM_STR!H14</f>
        <v>0</v>
      </c>
      <c r="G28" s="1465"/>
      <c r="H28" s="853"/>
      <c r="I28" s="853"/>
      <c r="J28" s="967"/>
      <c r="K28" s="1471"/>
      <c r="L28" s="1465"/>
      <c r="M28" s="1465"/>
      <c r="N28" s="853"/>
      <c r="O28" s="1468"/>
      <c r="P28" s="1459"/>
      <c r="Q28" s="853"/>
      <c r="R28" s="853"/>
      <c r="S28" s="853"/>
      <c r="T28" s="67"/>
      <c r="U28" s="498">
        <v>12</v>
      </c>
      <c r="V28" s="499">
        <v>55600000</v>
      </c>
      <c r="W28" s="69"/>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67"/>
    </row>
    <row r="29" spans="1:53" x14ac:dyDescent="0.25">
      <c r="A29" s="69"/>
      <c r="B29" s="1449" t="s">
        <v>349</v>
      </c>
      <c r="C29" s="348" t="s">
        <v>350</v>
      </c>
      <c r="D29" s="472">
        <f>GIA_ORD!M30</f>
        <v>0</v>
      </c>
      <c r="E29" s="539"/>
      <c r="F29" s="543">
        <f>GIA_ORD!W30</f>
        <v>0</v>
      </c>
      <c r="G29" s="1465"/>
      <c r="H29" s="551"/>
      <c r="I29" s="551"/>
      <c r="J29" s="551"/>
      <c r="K29" s="1471"/>
      <c r="L29" s="1465"/>
      <c r="M29" s="1465"/>
      <c r="N29" s="551"/>
      <c r="O29" s="1468"/>
      <c r="P29" s="1459"/>
      <c r="Q29" s="551"/>
      <c r="R29" s="551"/>
      <c r="S29" s="551"/>
      <c r="T29" s="67"/>
      <c r="U29" s="498">
        <v>13</v>
      </c>
      <c r="V29" s="499">
        <v>94400000</v>
      </c>
      <c r="W29" s="69"/>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67"/>
    </row>
    <row r="30" spans="1:53" ht="11" thickBot="1" x14ac:dyDescent="0.3">
      <c r="A30" s="69"/>
      <c r="B30" s="1450"/>
      <c r="C30" s="470" t="s">
        <v>351</v>
      </c>
      <c r="D30" s="914">
        <f>FM_STR!D15</f>
        <v>0</v>
      </c>
      <c r="E30" s="539"/>
      <c r="F30" s="544">
        <f>FM_STR!H15</f>
        <v>0</v>
      </c>
      <c r="G30" s="1465"/>
      <c r="H30" s="565"/>
      <c r="I30" s="565"/>
      <c r="J30" s="1047"/>
      <c r="K30" s="1471"/>
      <c r="L30" s="1465"/>
      <c r="M30" s="1465"/>
      <c r="N30" s="565"/>
      <c r="O30" s="1468"/>
      <c r="P30" s="1459"/>
      <c r="Q30" s="565"/>
      <c r="R30" s="565"/>
      <c r="S30" s="565"/>
      <c r="T30" s="67"/>
      <c r="U30" s="498">
        <v>14</v>
      </c>
      <c r="V30" s="499">
        <v>36000000</v>
      </c>
      <c r="W30" s="69"/>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67"/>
    </row>
    <row r="31" spans="1:53" x14ac:dyDescent="0.25">
      <c r="A31" s="69"/>
      <c r="B31" s="1449" t="s">
        <v>405</v>
      </c>
      <c r="C31" s="348" t="s">
        <v>350</v>
      </c>
      <c r="D31" s="472">
        <f>REC_ORD!L8</f>
        <v>0</v>
      </c>
      <c r="E31" s="539"/>
      <c r="F31" s="543">
        <f>REC_ORD!U8</f>
        <v>0</v>
      </c>
      <c r="G31" s="1465"/>
      <c r="H31" s="851"/>
      <c r="I31" s="851"/>
      <c r="J31" s="965"/>
      <c r="K31" s="1471"/>
      <c r="L31" s="1465"/>
      <c r="M31" s="1465"/>
      <c r="N31" s="851"/>
      <c r="O31" s="1468"/>
      <c r="P31" s="1459"/>
      <c r="Q31" s="851"/>
      <c r="R31" s="851"/>
      <c r="S31" s="851"/>
      <c r="T31" s="67"/>
      <c r="U31" s="498">
        <v>15</v>
      </c>
      <c r="V31" s="499">
        <v>38800000</v>
      </c>
      <c r="W31" s="69"/>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67"/>
    </row>
    <row r="32" spans="1:53" ht="11" thickBot="1" x14ac:dyDescent="0.3">
      <c r="A32" s="69"/>
      <c r="B32" s="1450"/>
      <c r="C32" s="470" t="s">
        <v>351</v>
      </c>
      <c r="D32" s="914">
        <f>FM_STR!D16</f>
        <v>0</v>
      </c>
      <c r="E32" s="539"/>
      <c r="F32" s="544">
        <f>FM_STR!H16</f>
        <v>0</v>
      </c>
      <c r="G32" s="1465"/>
      <c r="H32" s="853"/>
      <c r="I32" s="853"/>
      <c r="J32" s="967"/>
      <c r="K32" s="1471"/>
      <c r="L32" s="1465"/>
      <c r="M32" s="1465"/>
      <c r="N32" s="853"/>
      <c r="O32" s="1468"/>
      <c r="P32" s="1459"/>
      <c r="Q32" s="853"/>
      <c r="R32" s="853"/>
      <c r="S32" s="853"/>
      <c r="T32" s="67"/>
      <c r="U32" s="498">
        <v>16</v>
      </c>
      <c r="V32" s="499">
        <v>30000000</v>
      </c>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67"/>
    </row>
    <row r="33" spans="1:53" x14ac:dyDescent="0.25">
      <c r="A33" s="69"/>
      <c r="B33" s="1449" t="s">
        <v>407</v>
      </c>
      <c r="C33" s="348" t="s">
        <v>350</v>
      </c>
      <c r="D33" s="472">
        <f>FAC_ORD!L8</f>
        <v>0</v>
      </c>
      <c r="E33" s="539"/>
      <c r="F33" s="543">
        <f>FAC_ORD!U8</f>
        <v>0</v>
      </c>
      <c r="G33" s="1465"/>
      <c r="H33" s="551"/>
      <c r="I33" s="551"/>
      <c r="J33" s="551"/>
      <c r="K33" s="1471"/>
      <c r="L33" s="1465"/>
      <c r="M33" s="1465"/>
      <c r="N33" s="551"/>
      <c r="O33" s="1468"/>
      <c r="P33" s="1459"/>
      <c r="Q33" s="551"/>
      <c r="R33" s="551"/>
      <c r="S33" s="551"/>
      <c r="T33" s="67"/>
      <c r="U33" s="498">
        <v>17</v>
      </c>
      <c r="V33" s="499">
        <v>46400000</v>
      </c>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67"/>
    </row>
    <row r="34" spans="1:53" ht="11" thickBot="1" x14ac:dyDescent="0.3">
      <c r="A34" s="69"/>
      <c r="B34" s="1450"/>
      <c r="C34" s="470" t="s">
        <v>351</v>
      </c>
      <c r="D34" s="914">
        <f>FM_STR!D17</f>
        <v>0</v>
      </c>
      <c r="E34" s="539"/>
      <c r="F34" s="544">
        <f>FM_STR!H17</f>
        <v>0</v>
      </c>
      <c r="G34" s="1465"/>
      <c r="H34" s="565"/>
      <c r="I34" s="565"/>
      <c r="J34" s="1047"/>
      <c r="K34" s="1471"/>
      <c r="L34" s="1465"/>
      <c r="M34" s="1465"/>
      <c r="N34" s="565"/>
      <c r="O34" s="1468"/>
      <c r="P34" s="1459"/>
      <c r="Q34" s="565"/>
      <c r="R34" s="565"/>
      <c r="S34" s="565"/>
      <c r="T34" s="67"/>
      <c r="U34" s="498">
        <v>18</v>
      </c>
      <c r="V34" s="499">
        <v>24400000</v>
      </c>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67"/>
    </row>
    <row r="35" spans="1:53" x14ac:dyDescent="0.25">
      <c r="A35" s="69"/>
      <c r="B35" s="1449" t="s">
        <v>415</v>
      </c>
      <c r="C35" s="348" t="s">
        <v>350</v>
      </c>
      <c r="D35" s="472">
        <f>TRA_ORD!L12</f>
        <v>0</v>
      </c>
      <c r="E35" s="539"/>
      <c r="F35" s="543">
        <f>TRA_ORD!U12</f>
        <v>0</v>
      </c>
      <c r="G35" s="1465"/>
      <c r="H35" s="851"/>
      <c r="I35" s="851"/>
      <c r="J35" s="965"/>
      <c r="K35" s="1471"/>
      <c r="L35" s="1465"/>
      <c r="M35" s="1465"/>
      <c r="N35" s="851"/>
      <c r="O35" s="1468"/>
      <c r="P35" s="1459"/>
      <c r="Q35" s="851"/>
      <c r="R35" s="851"/>
      <c r="S35" s="851"/>
      <c r="T35" s="67"/>
      <c r="U35" s="498">
        <v>19</v>
      </c>
      <c r="V35" s="499">
        <v>25600000</v>
      </c>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67"/>
    </row>
    <row r="36" spans="1:53" ht="11" thickBot="1" x14ac:dyDescent="0.3">
      <c r="A36" s="69"/>
      <c r="B36" s="1450"/>
      <c r="C36" s="470" t="s">
        <v>351</v>
      </c>
      <c r="D36" s="914">
        <f>FM_STR!D18</f>
        <v>0</v>
      </c>
      <c r="E36" s="539"/>
      <c r="F36" s="544">
        <f>FM_STR!H18</f>
        <v>0</v>
      </c>
      <c r="G36" s="1465"/>
      <c r="H36" s="853"/>
      <c r="I36" s="853"/>
      <c r="J36" s="967"/>
      <c r="K36" s="1471"/>
      <c r="L36" s="1465"/>
      <c r="M36" s="1465"/>
      <c r="N36" s="853"/>
      <c r="O36" s="1468"/>
      <c r="P36" s="1459"/>
      <c r="Q36" s="853"/>
      <c r="R36" s="853"/>
      <c r="S36" s="853"/>
      <c r="T36" s="67"/>
      <c r="U36" s="498">
        <v>20</v>
      </c>
      <c r="V36" s="499">
        <v>29200000</v>
      </c>
      <c r="W36" s="69"/>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67"/>
    </row>
    <row r="37" spans="1:53" x14ac:dyDescent="0.25">
      <c r="A37" s="69"/>
      <c r="B37" s="1449" t="s">
        <v>466</v>
      </c>
      <c r="C37" s="348" t="s">
        <v>350</v>
      </c>
      <c r="D37" s="472">
        <f>EDI_ORD!M5</f>
        <v>0</v>
      </c>
      <c r="E37" s="539"/>
      <c r="F37" s="543">
        <f>EDI_ORD!U5</f>
        <v>0</v>
      </c>
      <c r="G37" s="1465"/>
      <c r="H37" s="851"/>
      <c r="I37" s="851"/>
      <c r="J37" s="965"/>
      <c r="K37" s="1471"/>
      <c r="L37" s="1465"/>
      <c r="M37" s="1465"/>
      <c r="N37" s="851"/>
      <c r="O37" s="1468"/>
      <c r="P37" s="1459"/>
      <c r="Q37" s="851"/>
      <c r="R37" s="851"/>
      <c r="S37" s="851"/>
      <c r="T37" s="67"/>
      <c r="U37" s="498">
        <v>19</v>
      </c>
      <c r="V37" s="499">
        <v>25600000</v>
      </c>
      <c r="W37" s="69"/>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67"/>
    </row>
    <row r="38" spans="1:53" ht="11" thickBot="1" x14ac:dyDescent="0.3">
      <c r="A38" s="69"/>
      <c r="B38" s="1450"/>
      <c r="C38" s="470" t="s">
        <v>351</v>
      </c>
      <c r="D38" s="914">
        <f>FM_STR!D19</f>
        <v>0</v>
      </c>
      <c r="E38" s="539"/>
      <c r="F38" s="544">
        <f>FM_STR!H19</f>
        <v>0</v>
      </c>
      <c r="G38" s="1465"/>
      <c r="H38" s="853"/>
      <c r="I38" s="853"/>
      <c r="J38" s="967"/>
      <c r="K38" s="1472"/>
      <c r="L38" s="1465"/>
      <c r="M38" s="1465"/>
      <c r="N38" s="853"/>
      <c r="O38" s="1468"/>
      <c r="P38" s="1459"/>
      <c r="Q38" s="853"/>
      <c r="R38" s="853"/>
      <c r="S38" s="853"/>
      <c r="T38" s="67"/>
      <c r="U38" s="498">
        <v>20</v>
      </c>
      <c r="V38" s="499">
        <v>29200000</v>
      </c>
      <c r="W38" s="69"/>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67"/>
    </row>
    <row r="39" spans="1:53" x14ac:dyDescent="0.25">
      <c r="A39" s="393"/>
      <c r="B39" s="1447" t="s">
        <v>272</v>
      </c>
      <c r="C39" s="473" t="s">
        <v>271</v>
      </c>
      <c r="D39" s="916" t="s">
        <v>283</v>
      </c>
      <c r="E39" s="539"/>
      <c r="F39" s="549">
        <f>SG!F3</f>
        <v>0</v>
      </c>
      <c r="G39" s="1465"/>
      <c r="H39" s="551"/>
      <c r="I39" s="551"/>
      <c r="J39" s="1458"/>
      <c r="K39" s="851"/>
      <c r="L39" s="1465"/>
      <c r="M39" s="1465"/>
      <c r="N39" s="551"/>
      <c r="O39" s="1468"/>
      <c r="P39" s="1459"/>
      <c r="Q39" s="551"/>
      <c r="R39" s="551"/>
      <c r="S39" s="551"/>
      <c r="T39" s="67"/>
      <c r="U39" s="498">
        <v>21</v>
      </c>
      <c r="V39" s="499">
        <v>9200000</v>
      </c>
      <c r="W39" s="69"/>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67"/>
    </row>
    <row r="40" spans="1:53" ht="14.5" customHeight="1" x14ac:dyDescent="0.25">
      <c r="A40" s="393"/>
      <c r="B40" s="1448"/>
      <c r="C40" s="449" t="s">
        <v>282</v>
      </c>
      <c r="D40" s="917" t="s">
        <v>283</v>
      </c>
      <c r="E40" s="539"/>
      <c r="F40" s="550">
        <f>SG!F6</f>
        <v>0</v>
      </c>
      <c r="G40" s="1465"/>
      <c r="H40" s="852"/>
      <c r="I40" s="852"/>
      <c r="J40" s="1459"/>
      <c r="K40" s="852"/>
      <c r="L40" s="1465"/>
      <c r="M40" s="1465"/>
      <c r="N40" s="852"/>
      <c r="O40" s="1468"/>
      <c r="P40" s="1459"/>
      <c r="Q40" s="852"/>
      <c r="R40" s="852"/>
      <c r="S40" s="852"/>
      <c r="T40" s="67"/>
      <c r="U40" s="498">
        <v>22</v>
      </c>
      <c r="V40" s="499">
        <v>226400000</v>
      </c>
      <c r="W40" s="69"/>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67"/>
    </row>
    <row r="41" spans="1:53" ht="14.5" customHeight="1" x14ac:dyDescent="0.25">
      <c r="A41" s="393"/>
      <c r="B41" s="1448"/>
      <c r="C41" s="449" t="s">
        <v>285</v>
      </c>
      <c r="D41" s="917" t="s">
        <v>283</v>
      </c>
      <c r="E41" s="539"/>
      <c r="F41" s="550">
        <f>SG!F9</f>
        <v>0</v>
      </c>
      <c r="G41" s="1465"/>
      <c r="H41" s="852"/>
      <c r="I41" s="852"/>
      <c r="J41" s="1459"/>
      <c r="K41" s="852"/>
      <c r="L41" s="1465"/>
      <c r="M41" s="1465"/>
      <c r="N41" s="852"/>
      <c r="O41" s="1468"/>
      <c r="P41" s="1459"/>
      <c r="Q41" s="852"/>
      <c r="R41" s="852"/>
      <c r="S41" s="852"/>
      <c r="T41" s="67"/>
      <c r="U41" s="498">
        <v>23</v>
      </c>
      <c r="V41" s="499">
        <v>114400000</v>
      </c>
      <c r="W41" s="69"/>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67"/>
    </row>
    <row r="42" spans="1:53" ht="15" customHeight="1" thickBot="1" x14ac:dyDescent="0.3">
      <c r="A42" s="552"/>
      <c r="B42" s="1448"/>
      <c r="C42" s="554" t="s">
        <v>269</v>
      </c>
      <c r="D42" s="918" t="s">
        <v>283</v>
      </c>
      <c r="E42" s="539"/>
      <c r="F42" s="544">
        <f>SG!F12</f>
        <v>0</v>
      </c>
      <c r="G42" s="1466"/>
      <c r="H42" s="853"/>
      <c r="I42" s="853"/>
      <c r="J42" s="1460"/>
      <c r="K42" s="853"/>
      <c r="L42" s="1466"/>
      <c r="M42" s="1466"/>
      <c r="N42" s="853"/>
      <c r="O42" s="1469"/>
      <c r="P42" s="1460"/>
      <c r="Q42" s="853"/>
      <c r="R42" s="853"/>
      <c r="S42" s="853"/>
      <c r="T42" s="67"/>
      <c r="U42" s="498">
        <v>24</v>
      </c>
      <c r="V42" s="499">
        <v>40000000</v>
      </c>
      <c r="W42" s="69"/>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67"/>
    </row>
    <row r="43" spans="1:53" ht="11" thickBot="1" x14ac:dyDescent="0.3">
      <c r="A43" s="564" t="s">
        <v>454</v>
      </c>
      <c r="B43" s="555"/>
      <c r="C43" s="536"/>
      <c r="D43" s="556">
        <f>SUM(D5:D38)</f>
        <v>0</v>
      </c>
      <c r="E43" s="553"/>
      <c r="F43" s="557">
        <f>SUM(F5:F42)</f>
        <v>0</v>
      </c>
      <c r="G43" s="558">
        <f>G5</f>
        <v>0</v>
      </c>
      <c r="H43" s="558">
        <f>SUM(H5:H42)</f>
        <v>0</v>
      </c>
      <c r="I43" s="558">
        <f>SUM(I5:I42)</f>
        <v>0</v>
      </c>
      <c r="J43" s="558">
        <f>SUM(J5:J42)</f>
        <v>0</v>
      </c>
      <c r="K43" s="558">
        <f>SUM(K5:K42)</f>
        <v>0</v>
      </c>
      <c r="L43" s="558">
        <f>SUM(L5)</f>
        <v>0</v>
      </c>
      <c r="M43" s="558">
        <f>SUM(M5:M42)</f>
        <v>0</v>
      </c>
      <c r="N43" s="558">
        <f t="shared" ref="N43" si="0">SUM(N5:N42)</f>
        <v>0</v>
      </c>
      <c r="O43" s="558">
        <f>SUM(O5:O42)</f>
        <v>0</v>
      </c>
      <c r="P43" s="558">
        <f>0.015*D43</f>
        <v>0</v>
      </c>
      <c r="Q43" s="558">
        <f>SUM(Q5:Q42)</f>
        <v>0</v>
      </c>
      <c r="R43" s="558">
        <f>SUM(R5:R42)</f>
        <v>0</v>
      </c>
      <c r="S43" s="559">
        <f>SUM(S5:S42)</f>
        <v>0</v>
      </c>
      <c r="T43" s="69"/>
      <c r="U43" s="201"/>
      <c r="V43" s="201"/>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67"/>
    </row>
    <row r="44" spans="1:53" ht="11.5" thickTop="1" thickBot="1" x14ac:dyDescent="0.3">
      <c r="A44" s="70"/>
      <c r="B44" s="1445" t="s">
        <v>419</v>
      </c>
      <c r="C44" s="1446"/>
      <c r="D44" s="1446"/>
      <c r="E44" s="541"/>
      <c r="F44" s="560">
        <f>IFERROR(F43/$D$43,0)</f>
        <v>0</v>
      </c>
      <c r="G44" s="561">
        <f t="shared" ref="G44:S44" si="1">IFERROR(G43/$D$43,0)</f>
        <v>0</v>
      </c>
      <c r="H44" s="562">
        <f t="shared" si="1"/>
        <v>0</v>
      </c>
      <c r="I44" s="562">
        <f t="shared" si="1"/>
        <v>0</v>
      </c>
      <c r="J44" s="562">
        <f t="shared" ref="J44" si="2">IFERROR(J43/$D$43,0)</f>
        <v>0</v>
      </c>
      <c r="K44" s="562">
        <f t="shared" si="1"/>
        <v>0</v>
      </c>
      <c r="L44" s="562">
        <f t="shared" si="1"/>
        <v>0</v>
      </c>
      <c r="M44" s="562">
        <f t="shared" si="1"/>
        <v>0</v>
      </c>
      <c r="N44" s="562">
        <f t="shared" si="1"/>
        <v>0</v>
      </c>
      <c r="O44" s="562">
        <f t="shared" si="1"/>
        <v>0</v>
      </c>
      <c r="P44" s="562">
        <f t="shared" si="1"/>
        <v>0</v>
      </c>
      <c r="Q44" s="562">
        <f t="shared" si="1"/>
        <v>0</v>
      </c>
      <c r="R44" s="562">
        <f t="shared" si="1"/>
        <v>0</v>
      </c>
      <c r="S44" s="563">
        <f t="shared" si="1"/>
        <v>0</v>
      </c>
      <c r="T44" s="69"/>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67"/>
    </row>
    <row r="45" spans="1:53" s="935" customFormat="1" ht="14" thickTop="1" thickBot="1" x14ac:dyDescent="0.35">
      <c r="A45" s="926"/>
      <c r="B45" s="927"/>
      <c r="C45" s="928"/>
      <c r="D45" s="929"/>
      <c r="E45" s="925"/>
      <c r="F45" s="930"/>
      <c r="G45" s="930"/>
      <c r="H45" s="931"/>
      <c r="I45" s="931"/>
      <c r="J45" s="931"/>
      <c r="K45" s="931"/>
      <c r="L45" s="931"/>
      <c r="M45" s="931"/>
      <c r="N45" s="931"/>
      <c r="O45" s="931"/>
      <c r="P45" s="931"/>
      <c r="Q45" s="931"/>
      <c r="R45" s="931"/>
      <c r="S45" s="932"/>
      <c r="T45" s="933"/>
      <c r="U45" s="926"/>
      <c r="V45" s="926"/>
      <c r="W45" s="926"/>
      <c r="X45" s="926"/>
      <c r="Y45" s="926"/>
      <c r="Z45" s="926"/>
      <c r="AA45" s="926"/>
      <c r="AB45" s="926"/>
      <c r="AC45" s="926"/>
      <c r="AD45" s="926"/>
      <c r="AE45" s="926"/>
      <c r="AF45" s="926"/>
      <c r="AG45" s="926"/>
      <c r="AH45" s="926"/>
      <c r="AI45" s="926"/>
      <c r="AJ45" s="926"/>
      <c r="AK45" s="926"/>
      <c r="AL45" s="926"/>
      <c r="AM45" s="926"/>
      <c r="AN45" s="926"/>
      <c r="AO45" s="926"/>
      <c r="AP45" s="926"/>
      <c r="AQ45" s="926"/>
      <c r="AR45" s="926"/>
      <c r="AS45" s="926"/>
      <c r="AT45" s="926"/>
      <c r="AU45" s="926"/>
      <c r="AV45" s="926"/>
      <c r="AW45" s="926"/>
      <c r="AX45" s="926"/>
      <c r="AY45" s="926"/>
      <c r="AZ45" s="926"/>
      <c r="BA45" s="934"/>
    </row>
    <row r="46" spans="1:53" s="924" customFormat="1" ht="13.5" thickBot="1" x14ac:dyDescent="0.35">
      <c r="A46" s="919"/>
      <c r="B46" s="936" t="s">
        <v>452</v>
      </c>
      <c r="C46" s="937"/>
      <c r="D46" s="938">
        <f>SUM(D43)</f>
        <v>0</v>
      </c>
      <c r="E46" s="933"/>
      <c r="F46" s="923"/>
      <c r="G46" s="923"/>
      <c r="H46" s="923"/>
      <c r="I46" s="923"/>
      <c r="J46" s="923"/>
      <c r="K46" s="923"/>
      <c r="L46" s="923"/>
      <c r="M46" s="923"/>
      <c r="N46" s="923"/>
      <c r="O46" s="923"/>
      <c r="P46" s="923"/>
      <c r="Q46" s="923"/>
      <c r="R46" s="923"/>
      <c r="S46" s="923"/>
      <c r="T46" s="923"/>
      <c r="U46" s="923"/>
      <c r="V46" s="923"/>
      <c r="W46" s="923"/>
      <c r="X46" s="923"/>
      <c r="Y46" s="923"/>
      <c r="Z46" s="923"/>
      <c r="AA46" s="923"/>
      <c r="AB46" s="923"/>
      <c r="AC46" s="923"/>
      <c r="AD46" s="923"/>
      <c r="AE46" s="923"/>
      <c r="AF46" s="923"/>
      <c r="AG46" s="923"/>
      <c r="AH46" s="923"/>
      <c r="AI46" s="923"/>
      <c r="AJ46" s="923"/>
      <c r="AK46" s="923"/>
      <c r="AL46" s="923"/>
      <c r="AM46" s="923"/>
      <c r="AN46" s="923"/>
      <c r="AO46" s="923"/>
      <c r="AP46" s="923"/>
      <c r="AQ46" s="923"/>
      <c r="AR46" s="923"/>
      <c r="AS46" s="923"/>
      <c r="AT46" s="923"/>
      <c r="AU46" s="923"/>
      <c r="AV46" s="923"/>
      <c r="AW46" s="923"/>
      <c r="AX46" s="923"/>
      <c r="AY46" s="923"/>
      <c r="AZ46" s="923"/>
      <c r="BA46" s="919"/>
    </row>
    <row r="47" spans="1:53" s="924" customFormat="1" ht="13.5" thickBot="1" x14ac:dyDescent="0.35">
      <c r="A47" s="919"/>
      <c r="B47" s="939" t="s">
        <v>453</v>
      </c>
      <c r="C47" s="940"/>
      <c r="D47" s="941">
        <f>SUM(F43:S43)</f>
        <v>0</v>
      </c>
      <c r="E47" s="93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c r="AH47" s="923"/>
      <c r="AI47" s="923"/>
      <c r="AJ47" s="923"/>
      <c r="AK47" s="923"/>
      <c r="AL47" s="923"/>
      <c r="AM47" s="923"/>
      <c r="AN47" s="923"/>
      <c r="AO47" s="923"/>
      <c r="AP47" s="923"/>
      <c r="AQ47" s="923"/>
      <c r="AR47" s="923"/>
      <c r="AS47" s="923"/>
      <c r="AT47" s="923"/>
      <c r="AU47" s="923"/>
      <c r="AV47" s="923"/>
      <c r="AW47" s="923"/>
      <c r="AX47" s="923"/>
      <c r="AY47" s="923"/>
      <c r="AZ47" s="923"/>
      <c r="BA47" s="919"/>
    </row>
    <row r="48" spans="1:53" s="924" customFormat="1" ht="13" x14ac:dyDescent="0.3">
      <c r="A48" s="919"/>
      <c r="B48" s="1441" t="s">
        <v>278</v>
      </c>
      <c r="C48" s="1442"/>
      <c r="D48" s="942">
        <f>D46-D47</f>
        <v>0</v>
      </c>
      <c r="E48" s="943"/>
      <c r="F48" s="923"/>
      <c r="G48" s="944"/>
      <c r="H48" s="944"/>
      <c r="I48" s="944"/>
      <c r="J48" s="944"/>
      <c r="K48" s="944"/>
      <c r="L48" s="944"/>
      <c r="M48" s="944"/>
      <c r="N48" s="944"/>
      <c r="O48" s="944"/>
      <c r="P48" s="944"/>
      <c r="Q48" s="944"/>
      <c r="R48" s="944"/>
      <c r="S48" s="944"/>
      <c r="T48" s="923"/>
      <c r="U48" s="923"/>
      <c r="V48" s="923"/>
      <c r="W48" s="923"/>
      <c r="X48" s="923"/>
      <c r="Y48" s="923"/>
      <c r="Z48" s="923"/>
      <c r="AA48" s="923"/>
      <c r="AB48" s="923"/>
      <c r="AC48" s="923"/>
      <c r="AD48" s="923"/>
      <c r="AE48" s="923"/>
      <c r="AF48" s="923"/>
      <c r="AG48" s="923"/>
      <c r="AH48" s="923"/>
      <c r="AI48" s="923"/>
      <c r="AJ48" s="923"/>
      <c r="AK48" s="923"/>
      <c r="AL48" s="923"/>
      <c r="AM48" s="923"/>
      <c r="AN48" s="923"/>
      <c r="AO48" s="923"/>
      <c r="AP48" s="923"/>
      <c r="AQ48" s="923"/>
      <c r="AR48" s="923"/>
      <c r="AS48" s="923"/>
      <c r="AT48" s="923"/>
      <c r="AU48" s="923"/>
      <c r="AV48" s="923"/>
      <c r="AW48" s="923"/>
      <c r="AX48" s="923"/>
      <c r="AY48" s="923"/>
      <c r="AZ48" s="923"/>
      <c r="BA48" s="919"/>
    </row>
    <row r="49" spans="1:53" s="924" customFormat="1" ht="13.5" thickBot="1" x14ac:dyDescent="0.35">
      <c r="A49" s="919"/>
      <c r="B49" s="1443"/>
      <c r="C49" s="1444"/>
      <c r="D49" s="945">
        <f>1-SUM(F44:S44)</f>
        <v>1</v>
      </c>
      <c r="E49" s="933"/>
      <c r="F49" s="923"/>
      <c r="G49" s="923"/>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3"/>
      <c r="AY49" s="923"/>
      <c r="AZ49" s="923"/>
      <c r="BA49" s="919"/>
    </row>
    <row r="50" spans="1:53" x14ac:dyDescent="0.25">
      <c r="A50" s="70"/>
      <c r="B50" s="201"/>
      <c r="C50" s="201"/>
      <c r="D50" s="201"/>
      <c r="E50" s="537"/>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67"/>
    </row>
    <row r="51" spans="1:53" x14ac:dyDescent="0.25">
      <c r="A51" s="70"/>
      <c r="B51" s="70"/>
      <c r="C51" s="70"/>
      <c r="D51" s="70"/>
      <c r="E51" s="537"/>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67"/>
    </row>
    <row r="52" spans="1:53" x14ac:dyDescent="0.25">
      <c r="A52" s="70"/>
      <c r="B52" s="70"/>
      <c r="C52" s="70"/>
      <c r="D52" s="70"/>
      <c r="E52" s="537"/>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67"/>
    </row>
    <row r="53" spans="1:53" x14ac:dyDescent="0.25">
      <c r="A53" s="70"/>
      <c r="B53" s="70"/>
      <c r="C53" s="70"/>
      <c r="D53" s="70"/>
      <c r="E53" s="537"/>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67"/>
    </row>
    <row r="54" spans="1:53" x14ac:dyDescent="0.25">
      <c r="A54" s="70"/>
      <c r="B54" s="70"/>
      <c r="C54" s="70"/>
      <c r="D54" s="70"/>
      <c r="E54" s="537"/>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67"/>
    </row>
    <row r="55" spans="1:53" x14ac:dyDescent="0.25">
      <c r="A55" s="70"/>
      <c r="B55" s="70"/>
      <c r="C55" s="70"/>
      <c r="D55" s="70"/>
      <c r="E55" s="537"/>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67"/>
    </row>
    <row r="56" spans="1:53" x14ac:dyDescent="0.25">
      <c r="A56" s="70"/>
      <c r="B56" s="70"/>
      <c r="C56" s="70"/>
      <c r="D56" s="70"/>
      <c r="E56" s="537"/>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67"/>
    </row>
    <row r="57" spans="1:53" x14ac:dyDescent="0.25">
      <c r="A57" s="70"/>
      <c r="B57" s="70"/>
      <c r="C57" s="70"/>
      <c r="D57" s="70"/>
      <c r="E57" s="537"/>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67"/>
    </row>
    <row r="58" spans="1:53" x14ac:dyDescent="0.25">
      <c r="A58" s="70"/>
      <c r="B58" s="70"/>
      <c r="C58" s="70"/>
      <c r="D58" s="70"/>
      <c r="E58" s="537"/>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67"/>
    </row>
    <row r="59" spans="1:53" x14ac:dyDescent="0.25">
      <c r="A59" s="70"/>
      <c r="B59" s="70"/>
      <c r="C59" s="70"/>
      <c r="D59" s="70"/>
      <c r="E59" s="537"/>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67"/>
    </row>
    <row r="60" spans="1:53" x14ac:dyDescent="0.25">
      <c r="A60" s="70"/>
      <c r="B60" s="70"/>
      <c r="C60" s="70"/>
      <c r="D60" s="70"/>
      <c r="E60" s="537"/>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67"/>
    </row>
    <row r="61" spans="1:53" x14ac:dyDescent="0.25">
      <c r="A61" s="70"/>
      <c r="B61" s="70"/>
      <c r="C61" s="70"/>
      <c r="D61" s="70"/>
      <c r="E61" s="537"/>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67"/>
    </row>
    <row r="62" spans="1:53" x14ac:dyDescent="0.25">
      <c r="A62" s="70"/>
      <c r="B62" s="70"/>
      <c r="C62" s="70"/>
      <c r="D62" s="70"/>
      <c r="E62" s="537"/>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67"/>
    </row>
    <row r="63" spans="1:53" x14ac:dyDescent="0.25">
      <c r="A63" s="70"/>
      <c r="B63" s="70"/>
      <c r="C63" s="70"/>
      <c r="D63" s="70"/>
      <c r="E63" s="537"/>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67"/>
    </row>
    <row r="64" spans="1:53" x14ac:dyDescent="0.25">
      <c r="A64" s="70"/>
      <c r="B64" s="70"/>
      <c r="C64" s="70"/>
      <c r="D64" s="70"/>
      <c r="E64" s="537"/>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67"/>
    </row>
    <row r="65" spans="1:53" x14ac:dyDescent="0.25">
      <c r="A65" s="70"/>
      <c r="B65" s="70"/>
      <c r="C65" s="70"/>
      <c r="D65" s="70"/>
      <c r="E65" s="537"/>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67"/>
    </row>
    <row r="66" spans="1:53" x14ac:dyDescent="0.25">
      <c r="A66" s="70"/>
      <c r="B66" s="70"/>
      <c r="C66" s="70"/>
      <c r="D66" s="70"/>
      <c r="E66" s="537"/>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67"/>
    </row>
    <row r="67" spans="1:53" x14ac:dyDescent="0.25">
      <c r="A67" s="70"/>
      <c r="B67" s="70"/>
      <c r="C67" s="70"/>
      <c r="D67" s="70"/>
      <c r="E67" s="537"/>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67"/>
    </row>
    <row r="68" spans="1:53" x14ac:dyDescent="0.25">
      <c r="A68" s="70"/>
      <c r="B68" s="70"/>
      <c r="C68" s="70"/>
      <c r="D68" s="70"/>
      <c r="E68" s="537"/>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67"/>
    </row>
    <row r="69" spans="1:53" x14ac:dyDescent="0.25">
      <c r="A69" s="70"/>
      <c r="B69" s="70"/>
      <c r="C69" s="70"/>
      <c r="D69" s="70"/>
      <c r="E69" s="537"/>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67"/>
    </row>
    <row r="70" spans="1:53" x14ac:dyDescent="0.25">
      <c r="A70" s="70"/>
      <c r="B70" s="70"/>
      <c r="C70" s="70"/>
      <c r="D70" s="70"/>
      <c r="E70" s="537"/>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67"/>
    </row>
    <row r="71" spans="1:53" x14ac:dyDescent="0.25">
      <c r="A71" s="70"/>
      <c r="B71" s="70"/>
      <c r="C71" s="70"/>
      <c r="D71" s="70"/>
      <c r="E71" s="537"/>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67"/>
    </row>
    <row r="72" spans="1:53" x14ac:dyDescent="0.25">
      <c r="A72" s="70"/>
      <c r="B72" s="70"/>
      <c r="C72" s="70"/>
      <c r="D72" s="70"/>
      <c r="E72" s="537"/>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67"/>
    </row>
    <row r="73" spans="1:53" x14ac:dyDescent="0.25">
      <c r="A73" s="70"/>
      <c r="B73" s="70"/>
      <c r="C73" s="70"/>
      <c r="D73" s="70"/>
      <c r="E73" s="537"/>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67"/>
    </row>
    <row r="74" spans="1:53" x14ac:dyDescent="0.25">
      <c r="A74" s="70"/>
      <c r="B74" s="70"/>
      <c r="C74" s="70"/>
      <c r="D74" s="70"/>
      <c r="E74" s="537"/>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67"/>
    </row>
    <row r="75" spans="1:53" x14ac:dyDescent="0.25">
      <c r="A75" s="70"/>
      <c r="B75" s="70"/>
      <c r="C75" s="70"/>
      <c r="D75" s="70"/>
      <c r="E75" s="537"/>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67"/>
    </row>
    <row r="76" spans="1:53" x14ac:dyDescent="0.25">
      <c r="A76" s="70"/>
      <c r="B76" s="70"/>
      <c r="C76" s="70"/>
      <c r="D76" s="70"/>
      <c r="E76" s="537"/>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67"/>
    </row>
    <row r="77" spans="1:53" x14ac:dyDescent="0.25">
      <c r="A77" s="70"/>
      <c r="B77" s="70"/>
      <c r="C77" s="70"/>
      <c r="D77" s="70"/>
      <c r="E77" s="537"/>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67"/>
    </row>
    <row r="78" spans="1:53" x14ac:dyDescent="0.25">
      <c r="A78" s="70"/>
      <c r="B78" s="70"/>
      <c r="C78" s="70"/>
      <c r="D78" s="70"/>
      <c r="E78" s="537"/>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67"/>
    </row>
    <row r="79" spans="1:53" x14ac:dyDescent="0.25">
      <c r="A79" s="70"/>
      <c r="B79" s="70"/>
      <c r="C79" s="70"/>
      <c r="D79" s="70"/>
      <c r="E79" s="537"/>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67"/>
    </row>
    <row r="80" spans="1:53" x14ac:dyDescent="0.25">
      <c r="A80" s="70"/>
      <c r="B80" s="70"/>
      <c r="C80" s="70"/>
      <c r="D80" s="70"/>
      <c r="E80" s="537"/>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67"/>
    </row>
    <row r="81" spans="1:53" x14ac:dyDescent="0.25">
      <c r="A81" s="70"/>
      <c r="B81" s="70"/>
      <c r="C81" s="70"/>
      <c r="D81" s="70"/>
      <c r="E81" s="537"/>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67"/>
    </row>
    <row r="82" spans="1:53" x14ac:dyDescent="0.25">
      <c r="A82" s="70"/>
      <c r="B82" s="70"/>
      <c r="C82" s="70"/>
      <c r="D82" s="70"/>
      <c r="E82" s="537"/>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67"/>
    </row>
    <row r="83" spans="1:53" x14ac:dyDescent="0.25">
      <c r="A83" s="70"/>
      <c r="B83" s="70"/>
      <c r="C83" s="70"/>
      <c r="D83" s="70"/>
      <c r="E83" s="537"/>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67"/>
    </row>
    <row r="84" spans="1:53" x14ac:dyDescent="0.25">
      <c r="A84" s="70"/>
      <c r="B84" s="70"/>
      <c r="C84" s="70"/>
      <c r="D84" s="70"/>
      <c r="E84" s="537"/>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67"/>
    </row>
    <row r="85" spans="1:53" x14ac:dyDescent="0.25">
      <c r="A85" s="70"/>
      <c r="B85" s="70"/>
      <c r="C85" s="70"/>
      <c r="D85" s="70"/>
      <c r="E85" s="537"/>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67"/>
    </row>
    <row r="86" spans="1:53" x14ac:dyDescent="0.25">
      <c r="A86" s="70"/>
      <c r="B86" s="70"/>
      <c r="C86" s="70"/>
      <c r="D86" s="70"/>
      <c r="E86" s="537"/>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67"/>
    </row>
    <row r="87" spans="1:53" x14ac:dyDescent="0.25">
      <c r="A87" s="70"/>
      <c r="B87" s="70"/>
      <c r="C87" s="70"/>
      <c r="D87" s="70"/>
      <c r="E87" s="537"/>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67"/>
    </row>
    <row r="88" spans="1:53" x14ac:dyDescent="0.25">
      <c r="A88" s="70"/>
      <c r="B88" s="70"/>
      <c r="C88" s="70"/>
      <c r="D88" s="70"/>
      <c r="E88" s="537"/>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67"/>
    </row>
    <row r="89" spans="1:53" x14ac:dyDescent="0.25">
      <c r="A89" s="70"/>
      <c r="B89" s="70"/>
      <c r="C89" s="70"/>
      <c r="D89" s="70"/>
      <c r="E89" s="537"/>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67"/>
    </row>
    <row r="90" spans="1:53" x14ac:dyDescent="0.25">
      <c r="A90" s="70"/>
      <c r="B90" s="70"/>
      <c r="C90" s="70"/>
      <c r="D90" s="70"/>
      <c r="E90" s="537"/>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67"/>
    </row>
    <row r="91" spans="1:53" x14ac:dyDescent="0.25">
      <c r="A91" s="70"/>
      <c r="B91" s="70"/>
      <c r="C91" s="70"/>
      <c r="D91" s="70"/>
      <c r="E91" s="537"/>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67"/>
    </row>
    <row r="92" spans="1:53" x14ac:dyDescent="0.25">
      <c r="A92" s="70"/>
      <c r="B92" s="70"/>
      <c r="C92" s="70"/>
      <c r="D92" s="70"/>
      <c r="E92" s="537"/>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67"/>
    </row>
    <row r="93" spans="1:53" x14ac:dyDescent="0.25">
      <c r="A93" s="70"/>
      <c r="B93" s="70"/>
      <c r="C93" s="70"/>
      <c r="D93" s="70"/>
      <c r="E93" s="537"/>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67"/>
    </row>
    <row r="94" spans="1:53" x14ac:dyDescent="0.25">
      <c r="A94" s="70"/>
      <c r="B94" s="70"/>
      <c r="C94" s="70"/>
      <c r="D94" s="70"/>
      <c r="E94" s="537"/>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67"/>
    </row>
    <row r="95" spans="1:53" x14ac:dyDescent="0.25">
      <c r="A95" s="70"/>
      <c r="B95" s="70"/>
      <c r="C95" s="70"/>
      <c r="D95" s="70"/>
      <c r="E95" s="537"/>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67"/>
    </row>
    <row r="96" spans="1:53" x14ac:dyDescent="0.25">
      <c r="A96" s="70"/>
      <c r="B96" s="70"/>
      <c r="C96" s="70"/>
      <c r="D96" s="70"/>
      <c r="E96" s="537"/>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67"/>
    </row>
    <row r="97" spans="1:53" x14ac:dyDescent="0.25">
      <c r="A97" s="70"/>
      <c r="B97" s="70"/>
      <c r="C97" s="70"/>
      <c r="D97" s="70"/>
      <c r="E97" s="537"/>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67"/>
    </row>
    <row r="98" spans="1:53" x14ac:dyDescent="0.25">
      <c r="A98" s="70"/>
      <c r="B98" s="70"/>
      <c r="C98" s="70"/>
      <c r="D98" s="70"/>
      <c r="E98" s="537"/>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67"/>
    </row>
    <row r="99" spans="1:53" x14ac:dyDescent="0.25">
      <c r="A99" s="70"/>
      <c r="B99" s="70"/>
      <c r="C99" s="70"/>
      <c r="D99" s="70"/>
      <c r="E99" s="537"/>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67"/>
    </row>
    <row r="100" spans="1:53" x14ac:dyDescent="0.25">
      <c r="A100" s="70"/>
      <c r="B100" s="70"/>
      <c r="C100" s="70"/>
      <c r="D100" s="70"/>
      <c r="E100" s="537"/>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67"/>
    </row>
    <row r="101" spans="1:53" x14ac:dyDescent="0.25">
      <c r="A101" s="70"/>
      <c r="B101" s="70"/>
      <c r="C101" s="70"/>
      <c r="D101" s="70"/>
      <c r="E101" s="537"/>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67"/>
    </row>
    <row r="102" spans="1:53" x14ac:dyDescent="0.25">
      <c r="A102" s="70"/>
      <c r="B102" s="70"/>
      <c r="C102" s="70"/>
      <c r="D102" s="70"/>
      <c r="E102" s="537"/>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67"/>
    </row>
    <row r="103" spans="1:53" x14ac:dyDescent="0.25">
      <c r="A103" s="70"/>
      <c r="B103" s="70"/>
      <c r="C103" s="70"/>
      <c r="D103" s="70"/>
      <c r="E103" s="537"/>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67"/>
    </row>
    <row r="104" spans="1:53" x14ac:dyDescent="0.25">
      <c r="A104" s="70"/>
      <c r="B104" s="70"/>
      <c r="C104" s="70"/>
      <c r="D104" s="70"/>
      <c r="E104" s="537"/>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67"/>
    </row>
    <row r="105" spans="1:53" x14ac:dyDescent="0.25">
      <c r="A105" s="70"/>
      <c r="B105" s="70"/>
      <c r="C105" s="70"/>
      <c r="D105" s="70"/>
      <c r="E105" s="537"/>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67"/>
    </row>
    <row r="106" spans="1:53" x14ac:dyDescent="0.25">
      <c r="A106" s="70"/>
      <c r="B106" s="70"/>
      <c r="C106" s="70"/>
      <c r="D106" s="70"/>
      <c r="E106" s="537"/>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67"/>
    </row>
    <row r="107" spans="1:53" x14ac:dyDescent="0.25">
      <c r="A107" s="70"/>
      <c r="B107" s="70"/>
      <c r="C107" s="70"/>
      <c r="D107" s="70"/>
      <c r="E107" s="537"/>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67"/>
    </row>
    <row r="108" spans="1:53" x14ac:dyDescent="0.25">
      <c r="A108" s="70"/>
      <c r="B108" s="70"/>
      <c r="C108" s="70"/>
      <c r="D108" s="70"/>
      <c r="E108" s="537"/>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67"/>
    </row>
    <row r="109" spans="1:53" x14ac:dyDescent="0.25">
      <c r="A109" s="70"/>
      <c r="B109" s="70"/>
      <c r="C109" s="70"/>
      <c r="D109" s="70"/>
      <c r="E109" s="537"/>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67"/>
    </row>
    <row r="110" spans="1:53" x14ac:dyDescent="0.25">
      <c r="A110" s="70"/>
      <c r="B110" s="70"/>
      <c r="C110" s="70"/>
      <c r="D110" s="70"/>
      <c r="E110" s="537"/>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67"/>
    </row>
    <row r="111" spans="1:53" x14ac:dyDescent="0.25">
      <c r="A111" s="70"/>
      <c r="B111" s="70"/>
      <c r="C111" s="70"/>
      <c r="D111" s="70"/>
      <c r="E111" s="537"/>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67"/>
    </row>
    <row r="112" spans="1:53" x14ac:dyDescent="0.25">
      <c r="A112" s="70"/>
      <c r="B112" s="70"/>
      <c r="C112" s="70"/>
      <c r="D112" s="70"/>
      <c r="E112" s="537"/>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67"/>
    </row>
    <row r="113" spans="1:53" x14ac:dyDescent="0.25">
      <c r="A113" s="70"/>
      <c r="B113" s="70"/>
      <c r="C113" s="70"/>
      <c r="D113" s="70"/>
      <c r="E113" s="537"/>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67"/>
    </row>
    <row r="114" spans="1:53" x14ac:dyDescent="0.25">
      <c r="A114" s="70"/>
      <c r="B114" s="70"/>
      <c r="C114" s="70"/>
      <c r="D114" s="70"/>
      <c r="E114" s="537"/>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67"/>
    </row>
    <row r="115" spans="1:53" x14ac:dyDescent="0.25">
      <c r="A115" s="70"/>
      <c r="B115" s="70"/>
      <c r="C115" s="70"/>
      <c r="D115" s="70"/>
      <c r="E115" s="537"/>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67"/>
    </row>
    <row r="116" spans="1:53" x14ac:dyDescent="0.25">
      <c r="A116" s="70"/>
      <c r="B116" s="70"/>
      <c r="C116" s="70"/>
      <c r="D116" s="70"/>
      <c r="E116" s="537"/>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67"/>
    </row>
    <row r="117" spans="1:53" x14ac:dyDescent="0.25">
      <c r="A117" s="70"/>
      <c r="B117" s="70"/>
      <c r="C117" s="70"/>
      <c r="D117" s="70"/>
      <c r="E117" s="537"/>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67"/>
    </row>
    <row r="118" spans="1:53" x14ac:dyDescent="0.25">
      <c r="A118" s="70"/>
      <c r="B118" s="70"/>
      <c r="C118" s="70"/>
      <c r="D118" s="70"/>
      <c r="E118" s="537"/>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67"/>
    </row>
    <row r="119" spans="1:53" x14ac:dyDescent="0.25">
      <c r="A119" s="70"/>
      <c r="B119" s="70"/>
      <c r="C119" s="70"/>
      <c r="D119" s="70"/>
      <c r="E119" s="537"/>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67"/>
    </row>
    <row r="120" spans="1:53" x14ac:dyDescent="0.25">
      <c r="A120" s="70"/>
      <c r="B120" s="70"/>
      <c r="C120" s="70"/>
      <c r="D120" s="70"/>
      <c r="E120" s="537"/>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67"/>
    </row>
    <row r="121" spans="1:53" x14ac:dyDescent="0.25">
      <c r="A121" s="70"/>
      <c r="B121" s="70"/>
      <c r="C121" s="70"/>
      <c r="D121" s="70"/>
      <c r="E121" s="537"/>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67"/>
    </row>
    <row r="122" spans="1:53" x14ac:dyDescent="0.25">
      <c r="A122" s="70"/>
      <c r="B122" s="70"/>
      <c r="C122" s="70"/>
      <c r="D122" s="70"/>
      <c r="E122" s="537"/>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67"/>
    </row>
    <row r="123" spans="1:53" x14ac:dyDescent="0.25">
      <c r="A123" s="70"/>
      <c r="B123" s="70"/>
      <c r="C123" s="70"/>
      <c r="D123" s="70"/>
      <c r="E123" s="537"/>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67"/>
    </row>
    <row r="124" spans="1:53" x14ac:dyDescent="0.25">
      <c r="A124" s="70"/>
      <c r="B124" s="70"/>
      <c r="C124" s="70"/>
      <c r="D124" s="70"/>
      <c r="E124" s="537"/>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67"/>
    </row>
    <row r="125" spans="1:53" x14ac:dyDescent="0.25">
      <c r="A125" s="70"/>
      <c r="B125" s="70"/>
      <c r="C125" s="70"/>
      <c r="D125" s="70"/>
      <c r="E125" s="537"/>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67"/>
    </row>
    <row r="126" spans="1:53" x14ac:dyDescent="0.25">
      <c r="A126" s="70"/>
      <c r="B126" s="70"/>
      <c r="C126" s="70"/>
      <c r="D126" s="70"/>
      <c r="E126" s="537"/>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67"/>
    </row>
    <row r="127" spans="1:53" x14ac:dyDescent="0.25">
      <c r="A127" s="70"/>
      <c r="B127" s="70"/>
      <c r="C127" s="70"/>
      <c r="D127" s="70"/>
      <c r="E127" s="537"/>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67"/>
    </row>
    <row r="128" spans="1:53" x14ac:dyDescent="0.25">
      <c r="A128" s="70"/>
      <c r="B128" s="70"/>
      <c r="C128" s="70"/>
      <c r="D128" s="70"/>
      <c r="E128" s="537"/>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67"/>
    </row>
    <row r="129" spans="1:53" x14ac:dyDescent="0.25">
      <c r="A129" s="70"/>
      <c r="B129" s="70"/>
      <c r="C129" s="70"/>
      <c r="D129" s="70"/>
      <c r="E129" s="537"/>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67"/>
    </row>
    <row r="130" spans="1:53" x14ac:dyDescent="0.25">
      <c r="A130" s="70"/>
      <c r="B130" s="70"/>
      <c r="C130" s="70"/>
      <c r="D130" s="70"/>
      <c r="E130" s="537"/>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67"/>
    </row>
    <row r="131" spans="1:53" x14ac:dyDescent="0.25">
      <c r="A131" s="70"/>
      <c r="B131" s="70"/>
      <c r="C131" s="70"/>
      <c r="D131" s="70"/>
      <c r="E131" s="537"/>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67"/>
    </row>
    <row r="132" spans="1:53" x14ac:dyDescent="0.25">
      <c r="A132" s="70"/>
      <c r="B132" s="70"/>
      <c r="C132" s="70"/>
      <c r="D132" s="70"/>
      <c r="E132" s="537"/>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67"/>
    </row>
    <row r="133" spans="1:53" x14ac:dyDescent="0.25">
      <c r="A133" s="70"/>
      <c r="B133" s="70"/>
      <c r="C133" s="70"/>
      <c r="D133" s="70"/>
      <c r="E133" s="537"/>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67"/>
    </row>
    <row r="134" spans="1:53" x14ac:dyDescent="0.25">
      <c r="A134" s="70"/>
      <c r="B134" s="70"/>
      <c r="C134" s="70"/>
      <c r="D134" s="70"/>
      <c r="E134" s="537"/>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67"/>
    </row>
    <row r="135" spans="1:53" x14ac:dyDescent="0.25">
      <c r="A135" s="70"/>
      <c r="B135" s="70"/>
      <c r="C135" s="70"/>
      <c r="D135" s="70"/>
      <c r="E135" s="537"/>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67"/>
    </row>
    <row r="136" spans="1:53" x14ac:dyDescent="0.25">
      <c r="A136" s="68"/>
      <c r="B136" s="68"/>
      <c r="C136" s="68"/>
      <c r="D136" s="68"/>
      <c r="E136" s="597"/>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594"/>
    </row>
  </sheetData>
  <sheetProtection selectLockedCells="1"/>
  <mergeCells count="30">
    <mergeCell ref="J39:J42"/>
    <mergeCell ref="J22:J23"/>
    <mergeCell ref="J17:J18"/>
    <mergeCell ref="F3:S3"/>
    <mergeCell ref="P5:P42"/>
    <mergeCell ref="M5:M42"/>
    <mergeCell ref="O5:O42"/>
    <mergeCell ref="G5:G42"/>
    <mergeCell ref="L5:L42"/>
    <mergeCell ref="K5:K38"/>
    <mergeCell ref="B5:B6"/>
    <mergeCell ref="B31:B32"/>
    <mergeCell ref="B33:B34"/>
    <mergeCell ref="B35:B36"/>
    <mergeCell ref="B3:D3"/>
    <mergeCell ref="B19:B21"/>
    <mergeCell ref="B24:B26"/>
    <mergeCell ref="B17:B18"/>
    <mergeCell ref="B13:B14"/>
    <mergeCell ref="B11:B12"/>
    <mergeCell ref="B7:B8"/>
    <mergeCell ref="B9:B10"/>
    <mergeCell ref="B15:B16"/>
    <mergeCell ref="B48:C49"/>
    <mergeCell ref="B44:D44"/>
    <mergeCell ref="B39:B42"/>
    <mergeCell ref="B29:B30"/>
    <mergeCell ref="B22:B23"/>
    <mergeCell ref="B27:B28"/>
    <mergeCell ref="B37:B3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Z214"/>
  <sheetViews>
    <sheetView zoomScale="110" zoomScaleNormal="110" workbookViewId="0">
      <selection activeCell="C145" sqref="C145"/>
    </sheetView>
  </sheetViews>
  <sheetFormatPr defaultColWidth="9.1796875" defaultRowHeight="10.5" x14ac:dyDescent="0.25"/>
  <cols>
    <col min="1" max="4" width="9.1796875" style="603"/>
    <col min="5" max="5" width="17.54296875" style="603" customWidth="1"/>
    <col min="6" max="6" width="45.54296875" style="603" customWidth="1"/>
    <col min="7" max="16384" width="9.1796875" style="603"/>
  </cols>
  <sheetData>
    <row r="1" spans="1:52" x14ac:dyDescent="0.25">
      <c r="A1" s="1"/>
      <c r="B1" s="1"/>
      <c r="C1" s="1"/>
      <c r="D1" s="2"/>
      <c r="E1" s="1"/>
      <c r="F1" s="1"/>
      <c r="G1" s="4"/>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2"/>
    </row>
    <row r="2" spans="1:52" ht="20.149999999999999" customHeight="1" x14ac:dyDescent="0.25">
      <c r="A2" s="396" t="s">
        <v>274</v>
      </c>
      <c r="B2" s="394"/>
      <c r="C2" s="1"/>
      <c r="D2" s="2"/>
      <c r="E2" s="1"/>
      <c r="F2" s="1"/>
      <c r="G2" s="4"/>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2"/>
    </row>
    <row r="3" spans="1:52" x14ac:dyDescent="0.25">
      <c r="A3" s="1"/>
      <c r="B3" s="1"/>
      <c r="C3" s="1"/>
      <c r="D3" s="2"/>
      <c r="E3" s="1"/>
      <c r="F3" s="1"/>
      <c r="G3" s="4"/>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2"/>
    </row>
    <row r="4" spans="1:52" x14ac:dyDescent="0.25">
      <c r="A4" s="367" t="s">
        <v>260</v>
      </c>
      <c r="B4" s="1"/>
      <c r="C4" s="1"/>
      <c r="D4" s="2"/>
      <c r="E4" s="1"/>
      <c r="F4" s="1"/>
      <c r="G4" s="4"/>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2"/>
    </row>
    <row r="5" spans="1:52" x14ac:dyDescent="0.25">
      <c r="A5" s="1"/>
      <c r="B5" s="1"/>
      <c r="C5" s="1"/>
      <c r="D5" s="2"/>
      <c r="E5" s="1"/>
      <c r="F5" s="1"/>
      <c r="G5" s="4"/>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2"/>
    </row>
    <row r="6" spans="1:52" ht="63" customHeight="1" x14ac:dyDescent="0.25">
      <c r="A6" s="1"/>
      <c r="B6" s="1"/>
      <c r="C6" s="1"/>
      <c r="D6" s="2"/>
      <c r="E6" s="501" t="s">
        <v>261</v>
      </c>
      <c r="F6" s="501" t="s">
        <v>262</v>
      </c>
      <c r="G6" s="4"/>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2"/>
    </row>
    <row r="7" spans="1:52" x14ac:dyDescent="0.25">
      <c r="A7" s="1"/>
      <c r="B7" s="1"/>
      <c r="C7" s="1"/>
      <c r="D7" s="2"/>
      <c r="E7" s="6" t="s">
        <v>652</v>
      </c>
      <c r="F7" s="6" t="s">
        <v>653</v>
      </c>
      <c r="G7" s="4"/>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2"/>
    </row>
    <row r="8" spans="1:52" x14ac:dyDescent="0.25">
      <c r="A8" s="1"/>
      <c r="B8" s="1"/>
      <c r="C8" s="1"/>
      <c r="D8" s="2"/>
      <c r="E8" s="6" t="s">
        <v>650</v>
      </c>
      <c r="F8" s="6" t="s">
        <v>1202</v>
      </c>
      <c r="G8" s="4"/>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2"/>
    </row>
    <row r="9" spans="1:52" x14ac:dyDescent="0.25">
      <c r="A9" s="1"/>
      <c r="B9" s="1"/>
      <c r="C9" s="1"/>
      <c r="D9" s="2"/>
      <c r="E9" s="6" t="s">
        <v>710</v>
      </c>
      <c r="F9" s="6" t="s">
        <v>711</v>
      </c>
      <c r="G9" s="4"/>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2"/>
    </row>
    <row r="10" spans="1:52" x14ac:dyDescent="0.25">
      <c r="A10" s="1"/>
      <c r="B10" s="1"/>
      <c r="C10" s="1"/>
      <c r="D10" s="2"/>
      <c r="E10" s="6" t="s">
        <v>505</v>
      </c>
      <c r="F10" s="6" t="s">
        <v>506</v>
      </c>
      <c r="G10" s="4"/>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2"/>
    </row>
    <row r="11" spans="1:52" x14ac:dyDescent="0.25">
      <c r="A11" s="1"/>
      <c r="B11" s="1"/>
      <c r="C11" s="1"/>
      <c r="D11" s="2"/>
      <c r="E11" s="6" t="s">
        <v>776</v>
      </c>
      <c r="F11" s="6" t="s">
        <v>969</v>
      </c>
      <c r="G11" s="4"/>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2"/>
    </row>
    <row r="12" spans="1:52" x14ac:dyDescent="0.25">
      <c r="A12" s="1"/>
      <c r="B12" s="1"/>
      <c r="C12" s="1"/>
      <c r="D12" s="2"/>
      <c r="E12" s="6" t="s">
        <v>1025</v>
      </c>
      <c r="F12" s="6" t="s">
        <v>970</v>
      </c>
      <c r="G12" s="4"/>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2"/>
    </row>
    <row r="13" spans="1:52" x14ac:dyDescent="0.25">
      <c r="A13" s="1"/>
      <c r="B13" s="1"/>
      <c r="C13" s="1"/>
      <c r="D13" s="2"/>
      <c r="E13" s="6" t="s">
        <v>566</v>
      </c>
      <c r="F13" s="6" t="s">
        <v>423</v>
      </c>
      <c r="G13" s="4"/>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2"/>
    </row>
    <row r="14" spans="1:52" x14ac:dyDescent="0.25">
      <c r="A14" s="1"/>
      <c r="B14" s="1"/>
      <c r="C14" s="1"/>
      <c r="D14" s="2"/>
      <c r="E14" s="6" t="s">
        <v>428</v>
      </c>
      <c r="F14" s="6" t="s">
        <v>119</v>
      </c>
      <c r="G14" s="4"/>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2"/>
    </row>
    <row r="15" spans="1:52" x14ac:dyDescent="0.25">
      <c r="A15" s="1"/>
      <c r="B15" s="1"/>
      <c r="C15" s="1"/>
      <c r="D15" s="2"/>
      <c r="E15" s="6" t="s">
        <v>567</v>
      </c>
      <c r="F15" s="6" t="s">
        <v>436</v>
      </c>
      <c r="G15" s="4"/>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2"/>
    </row>
    <row r="16" spans="1:52" x14ac:dyDescent="0.25">
      <c r="A16" s="1"/>
      <c r="B16" s="1"/>
      <c r="C16" s="1"/>
      <c r="D16" s="2"/>
      <c r="E16" s="6" t="s">
        <v>430</v>
      </c>
      <c r="F16" s="6" t="s">
        <v>358</v>
      </c>
      <c r="G16" s="4"/>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2"/>
    </row>
    <row r="17" spans="1:52" x14ac:dyDescent="0.25">
      <c r="A17" s="1"/>
      <c r="B17" s="1"/>
      <c r="C17" s="1"/>
      <c r="D17" s="2"/>
      <c r="E17" s="6" t="s">
        <v>431</v>
      </c>
      <c r="F17" s="6" t="s">
        <v>1203</v>
      </c>
      <c r="G17" s="4"/>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2"/>
    </row>
    <row r="18" spans="1:52" x14ac:dyDescent="0.25">
      <c r="A18" s="1"/>
      <c r="B18" s="1"/>
      <c r="C18" s="1"/>
      <c r="D18" s="2"/>
      <c r="E18" s="6" t="s">
        <v>432</v>
      </c>
      <c r="F18" s="6" t="s">
        <v>405</v>
      </c>
      <c r="G18" s="4"/>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2"/>
    </row>
    <row r="19" spans="1:52" x14ac:dyDescent="0.25">
      <c r="A19" s="1"/>
      <c r="B19" s="1"/>
      <c r="C19" s="1"/>
      <c r="D19" s="2"/>
      <c r="E19" s="6" t="s">
        <v>1029</v>
      </c>
      <c r="F19" s="6" t="s">
        <v>349</v>
      </c>
      <c r="G19" s="4"/>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2"/>
    </row>
    <row r="20" spans="1:52" x14ac:dyDescent="0.25">
      <c r="A20" s="1"/>
      <c r="B20" s="1"/>
      <c r="C20" s="1"/>
      <c r="D20" s="2"/>
      <c r="E20" s="6" t="s">
        <v>433</v>
      </c>
      <c r="F20" s="6" t="s">
        <v>407</v>
      </c>
      <c r="G20" s="4"/>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2"/>
    </row>
    <row r="21" spans="1:52" x14ac:dyDescent="0.25">
      <c r="A21" s="1"/>
      <c r="B21" s="1"/>
      <c r="C21" s="1"/>
      <c r="D21" s="2"/>
      <c r="E21" s="6" t="s">
        <v>434</v>
      </c>
      <c r="F21" s="6" t="s">
        <v>415</v>
      </c>
      <c r="G21" s="4"/>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2"/>
    </row>
    <row r="22" spans="1:52" x14ac:dyDescent="0.25">
      <c r="A22" s="1"/>
      <c r="B22" s="1"/>
      <c r="C22" s="1"/>
      <c r="D22" s="2"/>
      <c r="E22" s="1058" t="s">
        <v>435</v>
      </c>
      <c r="F22" s="1058" t="s">
        <v>429</v>
      </c>
      <c r="G22" s="4"/>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2"/>
    </row>
    <row r="23" spans="1:52" x14ac:dyDescent="0.25">
      <c r="A23" s="1"/>
      <c r="B23" s="1"/>
      <c r="C23" s="1"/>
      <c r="D23" s="2"/>
      <c r="E23" s="1059" t="s">
        <v>680</v>
      </c>
      <c r="F23" s="1059" t="s">
        <v>681</v>
      </c>
      <c r="G23" s="4"/>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2"/>
    </row>
    <row r="24" spans="1:52" x14ac:dyDescent="0.25">
      <c r="A24" s="1"/>
      <c r="B24" s="1"/>
      <c r="C24" s="1"/>
      <c r="D24" s="2"/>
      <c r="E24" s="6" t="s">
        <v>421</v>
      </c>
      <c r="F24" s="6" t="s">
        <v>350</v>
      </c>
      <c r="G24" s="4"/>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2"/>
    </row>
    <row r="25" spans="1:52" x14ac:dyDescent="0.25">
      <c r="A25" s="1"/>
      <c r="B25" s="1"/>
      <c r="C25" s="1"/>
      <c r="D25" s="2"/>
      <c r="E25" s="1060" t="s">
        <v>422</v>
      </c>
      <c r="F25" s="1060" t="s">
        <v>351</v>
      </c>
      <c r="G25" s="4"/>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2"/>
    </row>
    <row r="26" spans="1:52" x14ac:dyDescent="0.25">
      <c r="A26" s="1"/>
      <c r="B26" s="1"/>
      <c r="C26" s="1"/>
      <c r="D26" s="2"/>
      <c r="E26" s="1059" t="s">
        <v>425</v>
      </c>
      <c r="F26" s="1059" t="s">
        <v>424</v>
      </c>
      <c r="G26" s="4"/>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2"/>
    </row>
    <row r="27" spans="1:52" x14ac:dyDescent="0.25">
      <c r="A27" s="1"/>
      <c r="B27" s="1"/>
      <c r="C27" s="1"/>
      <c r="D27" s="2"/>
      <c r="E27" s="5" t="s">
        <v>426</v>
      </c>
      <c r="F27" s="5" t="s">
        <v>54</v>
      </c>
      <c r="G27" s="4"/>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2"/>
    </row>
    <row r="28" spans="1:52" x14ac:dyDescent="0.25">
      <c r="A28" s="1"/>
      <c r="B28" s="1"/>
      <c r="C28" s="1"/>
      <c r="D28" s="2"/>
      <c r="E28" s="5" t="s">
        <v>427</v>
      </c>
      <c r="F28" s="5" t="s">
        <v>121</v>
      </c>
      <c r="G28" s="4"/>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2"/>
    </row>
    <row r="29" spans="1:52" x14ac:dyDescent="0.25">
      <c r="A29" s="1"/>
      <c r="B29" s="1"/>
      <c r="C29" s="1"/>
      <c r="D29" s="2"/>
      <c r="E29" s="392" t="s">
        <v>270</v>
      </c>
      <c r="F29" s="392" t="s">
        <v>460</v>
      </c>
      <c r="G29" s="4"/>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2"/>
    </row>
    <row r="30" spans="1:52" x14ac:dyDescent="0.25">
      <c r="A30" s="1"/>
      <c r="B30" s="1"/>
      <c r="C30" s="1"/>
      <c r="D30" s="1"/>
      <c r="E30" s="3"/>
      <c r="F30" s="3"/>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2"/>
    </row>
    <row r="31" spans="1:52" x14ac:dyDescent="0.25">
      <c r="A31" s="1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2"/>
    </row>
    <row r="32" spans="1:52" x14ac:dyDescent="0.25">
      <c r="A32" s="779"/>
      <c r="B32" s="778" t="s">
        <v>281</v>
      </c>
      <c r="C32" s="442"/>
      <c r="D32" s="442"/>
      <c r="E32" s="442"/>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2"/>
    </row>
    <row r="33" spans="1:52" x14ac:dyDescent="0.25">
      <c r="A33" s="780"/>
      <c r="B33" s="778" t="s">
        <v>477</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2"/>
    </row>
    <row r="34" spans="1:52" ht="18.75" customHeight="1" x14ac:dyDescent="0.25">
      <c r="A34" s="1080" t="s">
        <v>740</v>
      </c>
      <c r="B34" s="1081"/>
      <c r="C34" s="1081"/>
      <c r="D34" s="1081"/>
      <c r="E34" s="1081"/>
      <c r="F34" s="1081"/>
      <c r="G34" s="1081"/>
      <c r="H34" s="1081"/>
      <c r="I34" s="1081"/>
      <c r="J34" s="1081"/>
      <c r="K34" s="1081"/>
      <c r="L34" s="1081"/>
      <c r="M34" s="1081"/>
      <c r="N34" s="1081"/>
      <c r="O34" s="1081"/>
      <c r="P34" s="1081"/>
      <c r="Q34" s="1081"/>
      <c r="R34" s="1081"/>
      <c r="S34" s="1081"/>
      <c r="T34" s="1081"/>
      <c r="U34" s="1081"/>
      <c r="V34" s="1081"/>
      <c r="W34" s="1081"/>
      <c r="X34" s="1081"/>
      <c r="Y34" s="1081"/>
      <c r="Z34" s="1081"/>
      <c r="AA34" s="1081"/>
      <c r="AB34" s="1081"/>
      <c r="AC34" s="1081"/>
      <c r="AD34" s="1081"/>
      <c r="AE34" s="1081"/>
      <c r="AF34" s="1081"/>
      <c r="AG34" s="1081"/>
      <c r="AH34" s="1081"/>
      <c r="AI34" s="1081"/>
      <c r="AJ34" s="1081"/>
      <c r="AK34" s="1081"/>
      <c r="AL34" s="1081"/>
      <c r="AM34" s="1081"/>
      <c r="AN34" s="1081"/>
      <c r="AO34" s="1081"/>
      <c r="AP34" s="1081"/>
      <c r="AQ34" s="1081"/>
      <c r="AR34" s="1081"/>
      <c r="AS34" s="1081"/>
      <c r="AT34" s="1081"/>
      <c r="AU34" s="1081"/>
      <c r="AV34" s="1081"/>
      <c r="AW34" s="1081"/>
      <c r="AX34" s="1081"/>
      <c r="AY34" s="1081"/>
      <c r="AZ34" s="1082"/>
    </row>
    <row r="35" spans="1:52" s="605" customFormat="1" x14ac:dyDescent="0.25">
      <c r="A35" s="1083"/>
      <c r="B35" s="1084" t="s">
        <v>655</v>
      </c>
      <c r="C35" s="1085"/>
      <c r="D35" s="1085"/>
      <c r="E35" s="1085"/>
      <c r="F35" s="1085"/>
      <c r="G35" s="1085"/>
      <c r="H35" s="1085"/>
      <c r="I35" s="1085"/>
      <c r="J35" s="1085"/>
      <c r="K35" s="1083"/>
      <c r="L35" s="1083"/>
      <c r="M35" s="1083"/>
      <c r="N35" s="1083"/>
      <c r="O35" s="1083"/>
      <c r="P35" s="1083"/>
      <c r="Q35" s="1083"/>
      <c r="R35" s="1083"/>
      <c r="S35" s="1083"/>
      <c r="T35" s="1083"/>
      <c r="U35" s="1083"/>
      <c r="V35" s="1083"/>
      <c r="W35" s="1083"/>
      <c r="X35" s="1083"/>
      <c r="Y35" s="1083"/>
      <c r="Z35" s="1083"/>
      <c r="AA35" s="1083"/>
      <c r="AB35" s="1083"/>
      <c r="AC35" s="1083"/>
      <c r="AD35" s="1083"/>
      <c r="AE35" s="1083"/>
      <c r="AF35" s="1083"/>
      <c r="AG35" s="1083"/>
      <c r="AH35" s="1083"/>
      <c r="AI35" s="1083"/>
      <c r="AJ35" s="1083"/>
      <c r="AK35" s="1083"/>
      <c r="AL35" s="1083"/>
      <c r="AM35" s="1083"/>
      <c r="AN35" s="1083"/>
      <c r="AO35" s="1083"/>
      <c r="AP35" s="1083"/>
      <c r="AQ35" s="1083"/>
      <c r="AR35" s="1083"/>
      <c r="AS35" s="1083"/>
      <c r="AT35" s="1083"/>
      <c r="AU35" s="1083"/>
      <c r="AV35" s="1083"/>
      <c r="AW35" s="1083"/>
      <c r="AX35" s="1083"/>
      <c r="AY35" s="1083"/>
      <c r="AZ35" s="1086"/>
    </row>
    <row r="36" spans="1:52" s="605" customFormat="1" x14ac:dyDescent="0.25">
      <c r="A36" s="1083"/>
      <c r="B36" s="1087" t="s">
        <v>1123</v>
      </c>
      <c r="C36" s="1088"/>
      <c r="D36" s="1089"/>
      <c r="E36" s="1083"/>
      <c r="F36" s="1083"/>
      <c r="G36" s="1083"/>
      <c r="H36" s="1083"/>
      <c r="I36" s="1083"/>
      <c r="J36" s="1083"/>
      <c r="K36" s="1083"/>
      <c r="L36" s="1083"/>
      <c r="M36" s="1083"/>
      <c r="N36" s="1083"/>
      <c r="O36" s="1083"/>
      <c r="P36" s="1083"/>
      <c r="Q36" s="1083"/>
      <c r="R36" s="1083"/>
      <c r="S36" s="1083"/>
      <c r="T36" s="1083"/>
      <c r="U36" s="1083"/>
      <c r="V36" s="1083"/>
      <c r="W36" s="1083"/>
      <c r="X36" s="1083"/>
      <c r="Y36" s="1083"/>
      <c r="Z36" s="1083"/>
      <c r="AA36" s="1083"/>
      <c r="AB36" s="1083"/>
      <c r="AC36" s="1083"/>
      <c r="AD36" s="1083"/>
      <c r="AE36" s="1083"/>
      <c r="AF36" s="1083"/>
      <c r="AG36" s="1083"/>
      <c r="AH36" s="1083"/>
      <c r="AI36" s="1083"/>
      <c r="AJ36" s="1083"/>
      <c r="AK36" s="1083"/>
      <c r="AL36" s="1083"/>
      <c r="AM36" s="1083"/>
      <c r="AN36" s="1083"/>
      <c r="AO36" s="1083"/>
      <c r="AP36" s="1083"/>
      <c r="AQ36" s="1083"/>
      <c r="AR36" s="1083"/>
      <c r="AS36" s="1083"/>
      <c r="AT36" s="1083"/>
      <c r="AU36" s="1083"/>
      <c r="AV36" s="1083"/>
      <c r="AW36" s="1083"/>
      <c r="AX36" s="1083"/>
      <c r="AY36" s="1083"/>
      <c r="AZ36" s="1086"/>
    </row>
    <row r="37" spans="1:52" s="605" customFormat="1" x14ac:dyDescent="0.25">
      <c r="A37" s="1083"/>
      <c r="B37" s="1087" t="s">
        <v>1124</v>
      </c>
      <c r="C37" s="1083"/>
      <c r="D37" s="1083"/>
      <c r="E37" s="1083"/>
      <c r="F37" s="1083"/>
      <c r="G37" s="1083"/>
      <c r="H37" s="1083"/>
      <c r="I37" s="1083"/>
      <c r="J37" s="1083"/>
      <c r="K37" s="1083"/>
      <c r="L37" s="1083"/>
      <c r="M37" s="1083"/>
      <c r="N37" s="1083"/>
      <c r="O37" s="1083"/>
      <c r="P37" s="1083"/>
      <c r="Q37" s="1083"/>
      <c r="R37" s="1083"/>
      <c r="S37" s="1083"/>
      <c r="T37" s="1083"/>
      <c r="U37" s="1083"/>
      <c r="V37" s="1083"/>
      <c r="W37" s="1083"/>
      <c r="X37" s="1083"/>
      <c r="Y37" s="1083"/>
      <c r="Z37" s="1083"/>
      <c r="AA37" s="1083"/>
      <c r="AB37" s="1083"/>
      <c r="AC37" s="1083"/>
      <c r="AD37" s="1083"/>
      <c r="AE37" s="1083"/>
      <c r="AF37" s="1083"/>
      <c r="AG37" s="1083"/>
      <c r="AH37" s="1083"/>
      <c r="AI37" s="1083"/>
      <c r="AJ37" s="1083"/>
      <c r="AK37" s="1083"/>
      <c r="AL37" s="1083"/>
      <c r="AM37" s="1083"/>
      <c r="AN37" s="1083"/>
      <c r="AO37" s="1083"/>
      <c r="AP37" s="1083"/>
      <c r="AQ37" s="1083"/>
      <c r="AR37" s="1083"/>
      <c r="AS37" s="1083"/>
      <c r="AT37" s="1083"/>
      <c r="AU37" s="1083"/>
      <c r="AV37" s="1083"/>
      <c r="AW37" s="1083"/>
      <c r="AX37" s="1083"/>
      <c r="AY37" s="1083"/>
      <c r="AZ37" s="1086"/>
    </row>
    <row r="38" spans="1:52" s="605" customFormat="1" x14ac:dyDescent="0.25">
      <c r="A38" s="1083"/>
      <c r="B38" s="1087" t="s">
        <v>1125</v>
      </c>
      <c r="C38" s="1083"/>
      <c r="D38" s="1083"/>
      <c r="E38" s="1083"/>
      <c r="F38" s="1083"/>
      <c r="G38" s="1083"/>
      <c r="H38" s="1083"/>
      <c r="I38" s="1083"/>
      <c r="J38" s="1083"/>
      <c r="K38" s="1083"/>
      <c r="L38" s="1083"/>
      <c r="M38" s="1083"/>
      <c r="N38" s="1083"/>
      <c r="O38" s="1083"/>
      <c r="P38" s="1083"/>
      <c r="Q38" s="1083"/>
      <c r="R38" s="1083"/>
      <c r="S38" s="1083"/>
      <c r="T38" s="1083"/>
      <c r="U38" s="1083"/>
      <c r="V38" s="1083"/>
      <c r="W38" s="1083"/>
      <c r="X38" s="1083"/>
      <c r="Y38" s="1083"/>
      <c r="Z38" s="1083"/>
      <c r="AA38" s="1083"/>
      <c r="AB38" s="1083"/>
      <c r="AC38" s="1083"/>
      <c r="AD38" s="1083"/>
      <c r="AE38" s="1083"/>
      <c r="AF38" s="1083"/>
      <c r="AG38" s="1083"/>
      <c r="AH38" s="1083"/>
      <c r="AI38" s="1083"/>
      <c r="AJ38" s="1083"/>
      <c r="AK38" s="1083"/>
      <c r="AL38" s="1083"/>
      <c r="AM38" s="1083"/>
      <c r="AN38" s="1083"/>
      <c r="AO38" s="1083"/>
      <c r="AP38" s="1083"/>
      <c r="AQ38" s="1083"/>
      <c r="AR38" s="1083"/>
      <c r="AS38" s="1083"/>
      <c r="AT38" s="1083"/>
      <c r="AU38" s="1083"/>
      <c r="AV38" s="1083"/>
      <c r="AW38" s="1083"/>
      <c r="AX38" s="1083"/>
      <c r="AY38" s="1083"/>
      <c r="AZ38" s="1086"/>
    </row>
    <row r="39" spans="1:52" s="605" customFormat="1" x14ac:dyDescent="0.25">
      <c r="A39" s="1083"/>
      <c r="B39" s="1087" t="s">
        <v>1126</v>
      </c>
      <c r="C39" s="1083"/>
      <c r="D39" s="1083"/>
      <c r="E39" s="1083"/>
      <c r="F39" s="1083"/>
      <c r="G39" s="1083"/>
      <c r="H39" s="1083"/>
      <c r="I39" s="1083"/>
      <c r="J39" s="1083"/>
      <c r="K39" s="1083"/>
      <c r="L39" s="1083"/>
      <c r="M39" s="1083"/>
      <c r="N39" s="1083"/>
      <c r="O39" s="1083"/>
      <c r="P39" s="1083"/>
      <c r="Q39" s="1083"/>
      <c r="R39" s="1083"/>
      <c r="S39" s="1083"/>
      <c r="T39" s="1083"/>
      <c r="U39" s="1083"/>
      <c r="V39" s="1083"/>
      <c r="W39" s="1083"/>
      <c r="X39" s="1083"/>
      <c r="Y39" s="1083"/>
      <c r="Z39" s="1083"/>
      <c r="AA39" s="1083"/>
      <c r="AB39" s="1083"/>
      <c r="AC39" s="1083"/>
      <c r="AD39" s="1083"/>
      <c r="AE39" s="1083"/>
      <c r="AF39" s="1083"/>
      <c r="AG39" s="1083"/>
      <c r="AH39" s="1083"/>
      <c r="AI39" s="1083"/>
      <c r="AJ39" s="1083"/>
      <c r="AK39" s="1083"/>
      <c r="AL39" s="1083"/>
      <c r="AM39" s="1083"/>
      <c r="AN39" s="1083"/>
      <c r="AO39" s="1083"/>
      <c r="AP39" s="1083"/>
      <c r="AQ39" s="1083"/>
      <c r="AR39" s="1083"/>
      <c r="AS39" s="1083"/>
      <c r="AT39" s="1083"/>
      <c r="AU39" s="1083"/>
      <c r="AV39" s="1083"/>
      <c r="AW39" s="1083"/>
      <c r="AX39" s="1083"/>
      <c r="AY39" s="1083"/>
      <c r="AZ39" s="1086"/>
    </row>
    <row r="40" spans="1:52" s="605" customFormat="1" x14ac:dyDescent="0.25">
      <c r="A40" s="1083"/>
      <c r="B40" s="1087" t="s">
        <v>1127</v>
      </c>
      <c r="C40" s="1083"/>
      <c r="D40" s="1083"/>
      <c r="E40" s="1083"/>
      <c r="F40" s="1083"/>
      <c r="G40" s="1083"/>
      <c r="H40" s="1083"/>
      <c r="I40" s="1083"/>
      <c r="J40" s="1083"/>
      <c r="K40" s="1083"/>
      <c r="L40" s="1083"/>
      <c r="M40" s="1083"/>
      <c r="N40" s="1083"/>
      <c r="O40" s="1083"/>
      <c r="P40" s="1083"/>
      <c r="Q40" s="1083"/>
      <c r="R40" s="1083"/>
      <c r="S40" s="1083"/>
      <c r="T40" s="1083"/>
      <c r="U40" s="1083"/>
      <c r="V40" s="1083"/>
      <c r="W40" s="1083"/>
      <c r="X40" s="1083"/>
      <c r="Y40" s="1083"/>
      <c r="Z40" s="1083"/>
      <c r="AA40" s="1083"/>
      <c r="AB40" s="1083"/>
      <c r="AC40" s="1083"/>
      <c r="AD40" s="1083"/>
      <c r="AE40" s="1083"/>
      <c r="AF40" s="1083"/>
      <c r="AG40" s="1083"/>
      <c r="AH40" s="1083"/>
      <c r="AI40" s="1083"/>
      <c r="AJ40" s="1083"/>
      <c r="AK40" s="1083"/>
      <c r="AL40" s="1083"/>
      <c r="AM40" s="1083"/>
      <c r="AN40" s="1083"/>
      <c r="AO40" s="1083"/>
      <c r="AP40" s="1083"/>
      <c r="AQ40" s="1083"/>
      <c r="AR40" s="1083"/>
      <c r="AS40" s="1083"/>
      <c r="AT40" s="1083"/>
      <c r="AU40" s="1083"/>
      <c r="AV40" s="1083"/>
      <c r="AW40" s="1083"/>
      <c r="AX40" s="1083"/>
      <c r="AY40" s="1083"/>
      <c r="AZ40" s="1086"/>
    </row>
    <row r="41" spans="1:52" s="605" customFormat="1" x14ac:dyDescent="0.25">
      <c r="A41" s="1083"/>
      <c r="B41" s="1087" t="s">
        <v>1128</v>
      </c>
      <c r="C41" s="1083"/>
      <c r="D41" s="1083"/>
      <c r="E41" s="1083"/>
      <c r="F41" s="1083"/>
      <c r="G41" s="1083"/>
      <c r="H41" s="1083"/>
      <c r="I41" s="1083"/>
      <c r="J41" s="1083"/>
      <c r="K41" s="1083"/>
      <c r="L41" s="1083"/>
      <c r="M41" s="1083"/>
      <c r="N41" s="1083"/>
      <c r="O41" s="1083"/>
      <c r="P41" s="1083"/>
      <c r="Q41" s="1083"/>
      <c r="R41" s="1083"/>
      <c r="S41" s="1083"/>
      <c r="T41" s="1083"/>
      <c r="U41" s="1083"/>
      <c r="V41" s="1083"/>
      <c r="W41" s="1083"/>
      <c r="X41" s="1083"/>
      <c r="Y41" s="1083"/>
      <c r="Z41" s="1083"/>
      <c r="AA41" s="1083"/>
      <c r="AB41" s="1083"/>
      <c r="AC41" s="1083"/>
      <c r="AD41" s="1083"/>
      <c r="AE41" s="1083"/>
      <c r="AF41" s="1083"/>
      <c r="AG41" s="1083"/>
      <c r="AH41" s="1083"/>
      <c r="AI41" s="1083"/>
      <c r="AJ41" s="1083"/>
      <c r="AK41" s="1083"/>
      <c r="AL41" s="1083"/>
      <c r="AM41" s="1083"/>
      <c r="AN41" s="1083"/>
      <c r="AO41" s="1083"/>
      <c r="AP41" s="1083"/>
      <c r="AQ41" s="1083"/>
      <c r="AR41" s="1083"/>
      <c r="AS41" s="1083"/>
      <c r="AT41" s="1083"/>
      <c r="AU41" s="1083"/>
      <c r="AV41" s="1083"/>
      <c r="AW41" s="1083"/>
      <c r="AX41" s="1083"/>
      <c r="AY41" s="1083"/>
      <c r="AZ41" s="1086"/>
    </row>
    <row r="42" spans="1:52" s="605" customFormat="1" x14ac:dyDescent="0.25">
      <c r="A42" s="1083"/>
      <c r="B42" s="1087" t="s">
        <v>1129</v>
      </c>
      <c r="C42" s="1083"/>
      <c r="D42" s="1083"/>
      <c r="E42" s="1083"/>
      <c r="F42" s="1083"/>
      <c r="G42" s="1083"/>
      <c r="H42" s="1083"/>
      <c r="I42" s="1083"/>
      <c r="J42" s="1083"/>
      <c r="K42" s="1083"/>
      <c r="L42" s="1083"/>
      <c r="M42" s="1083"/>
      <c r="N42" s="1083"/>
      <c r="O42" s="1083"/>
      <c r="P42" s="1083"/>
      <c r="Q42" s="1083"/>
      <c r="R42" s="1083"/>
      <c r="S42" s="1083"/>
      <c r="T42" s="1083"/>
      <c r="U42" s="1083"/>
      <c r="V42" s="1083"/>
      <c r="W42" s="1083"/>
      <c r="X42" s="1083"/>
      <c r="Y42" s="1083"/>
      <c r="Z42" s="1083"/>
      <c r="AA42" s="1083"/>
      <c r="AB42" s="1083"/>
      <c r="AC42" s="1083"/>
      <c r="AD42" s="1083"/>
      <c r="AE42" s="1083"/>
      <c r="AF42" s="1083"/>
      <c r="AG42" s="1083"/>
      <c r="AH42" s="1083"/>
      <c r="AI42" s="1083"/>
      <c r="AJ42" s="1083"/>
      <c r="AK42" s="1083"/>
      <c r="AL42" s="1083"/>
      <c r="AM42" s="1083"/>
      <c r="AN42" s="1083"/>
      <c r="AO42" s="1083"/>
      <c r="AP42" s="1083"/>
      <c r="AQ42" s="1083"/>
      <c r="AR42" s="1083"/>
      <c r="AS42" s="1083"/>
      <c r="AT42" s="1083"/>
      <c r="AU42" s="1083"/>
      <c r="AV42" s="1083"/>
      <c r="AW42" s="1083"/>
      <c r="AX42" s="1083"/>
      <c r="AY42" s="1083"/>
      <c r="AZ42" s="1086"/>
    </row>
    <row r="43" spans="1:52" s="605" customFormat="1" x14ac:dyDescent="0.25">
      <c r="A43" s="1083"/>
      <c r="B43" s="1087" t="s">
        <v>1130</v>
      </c>
      <c r="C43" s="1083"/>
      <c r="D43" s="1083"/>
      <c r="E43" s="1083"/>
      <c r="F43" s="1083"/>
      <c r="G43" s="1083"/>
      <c r="H43" s="1083"/>
      <c r="I43" s="1083"/>
      <c r="J43" s="1083"/>
      <c r="K43" s="1083"/>
      <c r="L43" s="1083"/>
      <c r="M43" s="1083"/>
      <c r="N43" s="1083"/>
      <c r="O43" s="1083"/>
      <c r="P43" s="1083"/>
      <c r="Q43" s="1083"/>
      <c r="R43" s="1083"/>
      <c r="S43" s="1083"/>
      <c r="T43" s="1083"/>
      <c r="U43" s="1083"/>
      <c r="V43" s="1083"/>
      <c r="W43" s="1083"/>
      <c r="X43" s="1083"/>
      <c r="Y43" s="1083"/>
      <c r="Z43" s="1083"/>
      <c r="AA43" s="1083"/>
      <c r="AB43" s="1083"/>
      <c r="AC43" s="1083"/>
      <c r="AD43" s="1083"/>
      <c r="AE43" s="1083"/>
      <c r="AF43" s="1083"/>
      <c r="AG43" s="1083"/>
      <c r="AH43" s="1083"/>
      <c r="AI43" s="1083"/>
      <c r="AJ43" s="1083"/>
      <c r="AK43" s="1083"/>
      <c r="AL43" s="1083"/>
      <c r="AM43" s="1083"/>
      <c r="AN43" s="1083"/>
      <c r="AO43" s="1083"/>
      <c r="AP43" s="1083"/>
      <c r="AQ43" s="1083"/>
      <c r="AR43" s="1083"/>
      <c r="AS43" s="1083"/>
      <c r="AT43" s="1083"/>
      <c r="AU43" s="1083"/>
      <c r="AV43" s="1083"/>
      <c r="AW43" s="1083"/>
      <c r="AX43" s="1083"/>
      <c r="AY43" s="1083"/>
      <c r="AZ43" s="1086"/>
    </row>
    <row r="44" spans="1:52" s="605" customFormat="1" x14ac:dyDescent="0.25">
      <c r="A44" s="1083"/>
      <c r="B44" s="1084" t="s">
        <v>651</v>
      </c>
      <c r="C44" s="1085"/>
      <c r="D44" s="1085"/>
      <c r="E44" s="1085"/>
      <c r="F44" s="1085"/>
      <c r="G44" s="1085"/>
      <c r="H44" s="1085"/>
      <c r="I44" s="1085"/>
      <c r="J44" s="1085"/>
      <c r="K44" s="1083"/>
      <c r="L44" s="1083"/>
      <c r="M44" s="1083"/>
      <c r="N44" s="1083"/>
      <c r="O44" s="1083"/>
      <c r="P44" s="1083"/>
      <c r="Q44" s="1083"/>
      <c r="R44" s="1083"/>
      <c r="S44" s="1083"/>
      <c r="T44" s="1083"/>
      <c r="U44" s="1083"/>
      <c r="V44" s="1083"/>
      <c r="W44" s="1083"/>
      <c r="X44" s="1083"/>
      <c r="Y44" s="1083"/>
      <c r="Z44" s="1083"/>
      <c r="AA44" s="1083"/>
      <c r="AB44" s="1083"/>
      <c r="AC44" s="1083"/>
      <c r="AD44" s="1083"/>
      <c r="AE44" s="1083"/>
      <c r="AF44" s="1083"/>
      <c r="AG44" s="1083"/>
      <c r="AH44" s="1083"/>
      <c r="AI44" s="1083"/>
      <c r="AJ44" s="1083"/>
      <c r="AK44" s="1083"/>
      <c r="AL44" s="1083"/>
      <c r="AM44" s="1083"/>
      <c r="AN44" s="1083"/>
      <c r="AO44" s="1083"/>
      <c r="AP44" s="1083"/>
      <c r="AQ44" s="1083"/>
      <c r="AR44" s="1083"/>
      <c r="AS44" s="1083"/>
      <c r="AT44" s="1083"/>
      <c r="AU44" s="1083"/>
      <c r="AV44" s="1083"/>
      <c r="AW44" s="1083"/>
      <c r="AX44" s="1083"/>
      <c r="AY44" s="1083"/>
      <c r="AZ44" s="1086"/>
    </row>
    <row r="45" spans="1:52" s="605" customFormat="1" x14ac:dyDescent="0.25">
      <c r="A45" s="1083"/>
      <c r="B45" s="1087" t="s">
        <v>1131</v>
      </c>
      <c r="C45" s="1088"/>
      <c r="D45" s="1089"/>
      <c r="E45" s="1083"/>
      <c r="F45" s="1083"/>
      <c r="G45" s="1083"/>
      <c r="H45" s="1083"/>
      <c r="I45" s="1083"/>
      <c r="J45" s="1083"/>
      <c r="K45" s="1083"/>
      <c r="L45" s="1083"/>
      <c r="M45" s="1083"/>
      <c r="N45" s="1083"/>
      <c r="O45" s="1083"/>
      <c r="P45" s="1083"/>
      <c r="Q45" s="1083"/>
      <c r="R45" s="1083"/>
      <c r="S45" s="1083"/>
      <c r="T45" s="1083"/>
      <c r="U45" s="1083"/>
      <c r="V45" s="1083"/>
      <c r="W45" s="1083"/>
      <c r="X45" s="1083"/>
      <c r="Y45" s="1083"/>
      <c r="Z45" s="1083"/>
      <c r="AA45" s="1083"/>
      <c r="AB45" s="1083"/>
      <c r="AC45" s="1083"/>
      <c r="AD45" s="1083"/>
      <c r="AE45" s="1083"/>
      <c r="AF45" s="1083"/>
      <c r="AG45" s="1083"/>
      <c r="AH45" s="1083"/>
      <c r="AI45" s="1083"/>
      <c r="AJ45" s="1083"/>
      <c r="AK45" s="1083"/>
      <c r="AL45" s="1083"/>
      <c r="AM45" s="1083"/>
      <c r="AN45" s="1083"/>
      <c r="AO45" s="1083"/>
      <c r="AP45" s="1083"/>
      <c r="AQ45" s="1083"/>
      <c r="AR45" s="1083"/>
      <c r="AS45" s="1083"/>
      <c r="AT45" s="1083"/>
      <c r="AU45" s="1083"/>
      <c r="AV45" s="1083"/>
      <c r="AW45" s="1083"/>
      <c r="AX45" s="1083"/>
      <c r="AY45" s="1083"/>
      <c r="AZ45" s="1086"/>
    </row>
    <row r="46" spans="1:52" s="605" customFormat="1" x14ac:dyDescent="0.25">
      <c r="A46" s="1083"/>
      <c r="B46" s="1087" t="s">
        <v>1124</v>
      </c>
      <c r="C46" s="1083"/>
      <c r="D46" s="1083"/>
      <c r="E46" s="1083"/>
      <c r="F46" s="1083"/>
      <c r="G46" s="1083"/>
      <c r="H46" s="1083"/>
      <c r="I46" s="1083"/>
      <c r="J46" s="1083"/>
      <c r="K46" s="1083"/>
      <c r="L46" s="1083"/>
      <c r="M46" s="1083"/>
      <c r="N46" s="1083"/>
      <c r="O46" s="1083"/>
      <c r="P46" s="1083"/>
      <c r="Q46" s="1083"/>
      <c r="R46" s="1083"/>
      <c r="S46" s="1083"/>
      <c r="T46" s="1083"/>
      <c r="U46" s="1083"/>
      <c r="V46" s="1083"/>
      <c r="W46" s="1083"/>
      <c r="X46" s="1083"/>
      <c r="Y46" s="1083"/>
      <c r="Z46" s="1083"/>
      <c r="AA46" s="1083"/>
      <c r="AB46" s="1083"/>
      <c r="AC46" s="1083"/>
      <c r="AD46" s="1083"/>
      <c r="AE46" s="1083"/>
      <c r="AF46" s="1083"/>
      <c r="AG46" s="1083"/>
      <c r="AH46" s="1083"/>
      <c r="AI46" s="1083"/>
      <c r="AJ46" s="1083"/>
      <c r="AK46" s="1083"/>
      <c r="AL46" s="1083"/>
      <c r="AM46" s="1083"/>
      <c r="AN46" s="1083"/>
      <c r="AO46" s="1083"/>
      <c r="AP46" s="1083"/>
      <c r="AQ46" s="1083"/>
      <c r="AR46" s="1083"/>
      <c r="AS46" s="1083"/>
      <c r="AT46" s="1083"/>
      <c r="AU46" s="1083"/>
      <c r="AV46" s="1083"/>
      <c r="AW46" s="1083"/>
      <c r="AX46" s="1083"/>
      <c r="AY46" s="1083"/>
      <c r="AZ46" s="1086"/>
    </row>
    <row r="47" spans="1:52" s="605" customFormat="1" x14ac:dyDescent="0.25">
      <c r="A47" s="1083"/>
      <c r="B47" s="1087" t="s">
        <v>1132</v>
      </c>
      <c r="C47" s="1083"/>
      <c r="D47" s="1083"/>
      <c r="E47" s="1083"/>
      <c r="F47" s="1083"/>
      <c r="G47" s="1083"/>
      <c r="H47" s="1083"/>
      <c r="I47" s="1083"/>
      <c r="J47" s="1083"/>
      <c r="K47" s="1083"/>
      <c r="L47" s="1083"/>
      <c r="M47" s="1083"/>
      <c r="N47" s="1083"/>
      <c r="O47" s="1083"/>
      <c r="P47" s="1083"/>
      <c r="Q47" s="1083"/>
      <c r="R47" s="1083"/>
      <c r="S47" s="1083"/>
      <c r="T47" s="1083"/>
      <c r="U47" s="1083"/>
      <c r="V47" s="1083"/>
      <c r="W47" s="1083"/>
      <c r="X47" s="1083"/>
      <c r="Y47" s="1083"/>
      <c r="Z47" s="1083"/>
      <c r="AA47" s="1083"/>
      <c r="AB47" s="1083"/>
      <c r="AC47" s="1083"/>
      <c r="AD47" s="1083"/>
      <c r="AE47" s="1083"/>
      <c r="AF47" s="1083"/>
      <c r="AG47" s="1083"/>
      <c r="AH47" s="1083"/>
      <c r="AI47" s="1083"/>
      <c r="AJ47" s="1083"/>
      <c r="AK47" s="1083"/>
      <c r="AL47" s="1083"/>
      <c r="AM47" s="1083"/>
      <c r="AN47" s="1083"/>
      <c r="AO47" s="1083"/>
      <c r="AP47" s="1083"/>
      <c r="AQ47" s="1083"/>
      <c r="AR47" s="1083"/>
      <c r="AS47" s="1083"/>
      <c r="AT47" s="1083"/>
      <c r="AU47" s="1083"/>
      <c r="AV47" s="1083"/>
      <c r="AW47" s="1083"/>
      <c r="AX47" s="1083"/>
      <c r="AY47" s="1083"/>
      <c r="AZ47" s="1086"/>
    </row>
    <row r="48" spans="1:52" s="605" customFormat="1" x14ac:dyDescent="0.25">
      <c r="A48" s="1083"/>
      <c r="B48" s="1087" t="s">
        <v>1126</v>
      </c>
      <c r="C48" s="1083"/>
      <c r="D48" s="1083"/>
      <c r="E48" s="1083"/>
      <c r="F48" s="1083"/>
      <c r="G48" s="1083"/>
      <c r="H48" s="1083"/>
      <c r="I48" s="1083"/>
      <c r="J48" s="1083"/>
      <c r="K48" s="1083"/>
      <c r="L48" s="1083"/>
      <c r="M48" s="1083"/>
      <c r="N48" s="1083"/>
      <c r="O48" s="1083"/>
      <c r="P48" s="1083"/>
      <c r="Q48" s="1083"/>
      <c r="R48" s="1083"/>
      <c r="S48" s="1083"/>
      <c r="T48" s="1083"/>
      <c r="U48" s="1083"/>
      <c r="V48" s="1083"/>
      <c r="W48" s="1083"/>
      <c r="X48" s="1083"/>
      <c r="Y48" s="1083"/>
      <c r="Z48" s="1083"/>
      <c r="AA48" s="1083"/>
      <c r="AB48" s="1083"/>
      <c r="AC48" s="1083"/>
      <c r="AD48" s="1083"/>
      <c r="AE48" s="1083"/>
      <c r="AF48" s="1083"/>
      <c r="AG48" s="1083"/>
      <c r="AH48" s="1083"/>
      <c r="AI48" s="1083"/>
      <c r="AJ48" s="1083"/>
      <c r="AK48" s="1083"/>
      <c r="AL48" s="1083"/>
      <c r="AM48" s="1083"/>
      <c r="AN48" s="1083"/>
      <c r="AO48" s="1083"/>
      <c r="AP48" s="1083"/>
      <c r="AQ48" s="1083"/>
      <c r="AR48" s="1083"/>
      <c r="AS48" s="1083"/>
      <c r="AT48" s="1083"/>
      <c r="AU48" s="1083"/>
      <c r="AV48" s="1083"/>
      <c r="AW48" s="1083"/>
      <c r="AX48" s="1083"/>
      <c r="AY48" s="1083"/>
      <c r="AZ48" s="1086"/>
    </row>
    <row r="49" spans="1:52" s="605" customFormat="1" x14ac:dyDescent="0.25">
      <c r="A49" s="1083"/>
      <c r="B49" s="1087" t="s">
        <v>1127</v>
      </c>
      <c r="C49" s="1083"/>
      <c r="D49" s="1083"/>
      <c r="E49" s="1083"/>
      <c r="F49" s="1083"/>
      <c r="G49" s="1083"/>
      <c r="H49" s="1083"/>
      <c r="I49" s="1083"/>
      <c r="J49" s="1083"/>
      <c r="K49" s="1083"/>
      <c r="L49" s="1083"/>
      <c r="M49" s="1083"/>
      <c r="N49" s="1083"/>
      <c r="O49" s="1083"/>
      <c r="P49" s="1083"/>
      <c r="Q49" s="1083"/>
      <c r="R49" s="1083"/>
      <c r="S49" s="1083"/>
      <c r="T49" s="1083"/>
      <c r="U49" s="1083"/>
      <c r="V49" s="1083"/>
      <c r="W49" s="1083"/>
      <c r="X49" s="1083"/>
      <c r="Y49" s="1083"/>
      <c r="Z49" s="1083"/>
      <c r="AA49" s="1083"/>
      <c r="AB49" s="1083"/>
      <c r="AC49" s="1083"/>
      <c r="AD49" s="1083"/>
      <c r="AE49" s="1083"/>
      <c r="AF49" s="1083"/>
      <c r="AG49" s="1083"/>
      <c r="AH49" s="1083"/>
      <c r="AI49" s="1083"/>
      <c r="AJ49" s="1083"/>
      <c r="AK49" s="1083"/>
      <c r="AL49" s="1083"/>
      <c r="AM49" s="1083"/>
      <c r="AN49" s="1083"/>
      <c r="AO49" s="1083"/>
      <c r="AP49" s="1083"/>
      <c r="AQ49" s="1083"/>
      <c r="AR49" s="1083"/>
      <c r="AS49" s="1083"/>
      <c r="AT49" s="1083"/>
      <c r="AU49" s="1083"/>
      <c r="AV49" s="1083"/>
      <c r="AW49" s="1083"/>
      <c r="AX49" s="1083"/>
      <c r="AY49" s="1083"/>
      <c r="AZ49" s="1086"/>
    </row>
    <row r="50" spans="1:52" s="605" customFormat="1" x14ac:dyDescent="0.25">
      <c r="A50" s="1083"/>
      <c r="B50" s="1087" t="s">
        <v>1128</v>
      </c>
      <c r="C50" s="1083"/>
      <c r="D50" s="1083"/>
      <c r="E50" s="1083"/>
      <c r="F50" s="1083"/>
      <c r="G50" s="1083"/>
      <c r="H50" s="1083"/>
      <c r="I50" s="1083"/>
      <c r="J50" s="1083"/>
      <c r="K50" s="1083"/>
      <c r="L50" s="1083"/>
      <c r="M50" s="1083"/>
      <c r="N50" s="1083"/>
      <c r="O50" s="1083"/>
      <c r="P50" s="1083"/>
      <c r="Q50" s="1083"/>
      <c r="R50" s="1083"/>
      <c r="S50" s="1083"/>
      <c r="T50" s="1083"/>
      <c r="U50" s="1083"/>
      <c r="V50" s="1083"/>
      <c r="W50" s="1083"/>
      <c r="X50" s="1083"/>
      <c r="Y50" s="1083"/>
      <c r="Z50" s="1083"/>
      <c r="AA50" s="1083"/>
      <c r="AB50" s="1083"/>
      <c r="AC50" s="1083"/>
      <c r="AD50" s="1083"/>
      <c r="AE50" s="1083"/>
      <c r="AF50" s="1083"/>
      <c r="AG50" s="1083"/>
      <c r="AH50" s="1083"/>
      <c r="AI50" s="1083"/>
      <c r="AJ50" s="1083"/>
      <c r="AK50" s="1083"/>
      <c r="AL50" s="1083"/>
      <c r="AM50" s="1083"/>
      <c r="AN50" s="1083"/>
      <c r="AO50" s="1083"/>
      <c r="AP50" s="1083"/>
      <c r="AQ50" s="1083"/>
      <c r="AR50" s="1083"/>
      <c r="AS50" s="1083"/>
      <c r="AT50" s="1083"/>
      <c r="AU50" s="1083"/>
      <c r="AV50" s="1083"/>
      <c r="AW50" s="1083"/>
      <c r="AX50" s="1083"/>
      <c r="AY50" s="1083"/>
      <c r="AZ50" s="1086"/>
    </row>
    <row r="51" spans="1:52" s="605" customFormat="1" x14ac:dyDescent="0.25">
      <c r="A51" s="1083"/>
      <c r="B51" s="1087" t="s">
        <v>1129</v>
      </c>
      <c r="C51" s="1083"/>
      <c r="D51" s="1083"/>
      <c r="E51" s="1083"/>
      <c r="F51" s="1083"/>
      <c r="G51" s="1083"/>
      <c r="H51" s="1083"/>
      <c r="I51" s="1083"/>
      <c r="J51" s="1083"/>
      <c r="K51" s="1083"/>
      <c r="L51" s="1083"/>
      <c r="M51" s="1083"/>
      <c r="N51" s="1083"/>
      <c r="O51" s="1083"/>
      <c r="P51" s="1083"/>
      <c r="Q51" s="1083"/>
      <c r="R51" s="1083"/>
      <c r="S51" s="1083"/>
      <c r="T51" s="1083"/>
      <c r="U51" s="1083"/>
      <c r="V51" s="1083"/>
      <c r="W51" s="1083"/>
      <c r="X51" s="1083"/>
      <c r="Y51" s="1083"/>
      <c r="Z51" s="1083"/>
      <c r="AA51" s="1083"/>
      <c r="AB51" s="1083"/>
      <c r="AC51" s="1083"/>
      <c r="AD51" s="1083"/>
      <c r="AE51" s="1083"/>
      <c r="AF51" s="1083"/>
      <c r="AG51" s="1083"/>
      <c r="AH51" s="1083"/>
      <c r="AI51" s="1083"/>
      <c r="AJ51" s="1083"/>
      <c r="AK51" s="1083"/>
      <c r="AL51" s="1083"/>
      <c r="AM51" s="1083"/>
      <c r="AN51" s="1083"/>
      <c r="AO51" s="1083"/>
      <c r="AP51" s="1083"/>
      <c r="AQ51" s="1083"/>
      <c r="AR51" s="1083"/>
      <c r="AS51" s="1083"/>
      <c r="AT51" s="1083"/>
      <c r="AU51" s="1083"/>
      <c r="AV51" s="1083"/>
      <c r="AW51" s="1083"/>
      <c r="AX51" s="1083"/>
      <c r="AY51" s="1083"/>
      <c r="AZ51" s="1086"/>
    </row>
    <row r="52" spans="1:52" s="605" customFormat="1" x14ac:dyDescent="0.25">
      <c r="A52" s="1083"/>
      <c r="B52" s="1087" t="s">
        <v>1133</v>
      </c>
      <c r="C52" s="1083"/>
      <c r="D52" s="1083"/>
      <c r="E52" s="1083"/>
      <c r="F52" s="1083"/>
      <c r="G52" s="1083"/>
      <c r="H52" s="1083"/>
      <c r="I52" s="1083"/>
      <c r="J52" s="1083"/>
      <c r="K52" s="1083"/>
      <c r="L52" s="1083"/>
      <c r="M52" s="1083"/>
      <c r="N52" s="1083"/>
      <c r="O52" s="1083"/>
      <c r="P52" s="1083"/>
      <c r="Q52" s="1083"/>
      <c r="R52" s="1083"/>
      <c r="S52" s="1083"/>
      <c r="T52" s="1083"/>
      <c r="U52" s="1083"/>
      <c r="V52" s="1083"/>
      <c r="W52" s="1083"/>
      <c r="X52" s="1083"/>
      <c r="Y52" s="1083"/>
      <c r="Z52" s="1083"/>
      <c r="AA52" s="1083"/>
      <c r="AB52" s="1083"/>
      <c r="AC52" s="1083"/>
      <c r="AD52" s="1083"/>
      <c r="AE52" s="1083"/>
      <c r="AF52" s="1083"/>
      <c r="AG52" s="1083"/>
      <c r="AH52" s="1083"/>
      <c r="AI52" s="1083"/>
      <c r="AJ52" s="1083"/>
      <c r="AK52" s="1083"/>
      <c r="AL52" s="1083"/>
      <c r="AM52" s="1083"/>
      <c r="AN52" s="1083"/>
      <c r="AO52" s="1083"/>
      <c r="AP52" s="1083"/>
      <c r="AQ52" s="1083"/>
      <c r="AR52" s="1083"/>
      <c r="AS52" s="1083"/>
      <c r="AT52" s="1083"/>
      <c r="AU52" s="1083"/>
      <c r="AV52" s="1083"/>
      <c r="AW52" s="1083"/>
      <c r="AX52" s="1083"/>
      <c r="AY52" s="1083"/>
      <c r="AZ52" s="1086"/>
    </row>
    <row r="53" spans="1:52" s="605" customFormat="1" x14ac:dyDescent="0.25">
      <c r="A53" s="1083"/>
      <c r="B53" s="1084" t="s">
        <v>712</v>
      </c>
      <c r="C53" s="1085"/>
      <c r="D53" s="1085"/>
      <c r="E53" s="1085"/>
      <c r="F53" s="1085"/>
      <c r="G53" s="1085"/>
      <c r="H53" s="1085"/>
      <c r="I53" s="1085"/>
      <c r="J53" s="1085"/>
      <c r="K53" s="1083"/>
      <c r="L53" s="1083"/>
      <c r="M53" s="1083"/>
      <c r="N53" s="1083"/>
      <c r="O53" s="1083"/>
      <c r="P53" s="1083"/>
      <c r="Q53" s="1083"/>
      <c r="R53" s="1083"/>
      <c r="S53" s="1083"/>
      <c r="T53" s="1083"/>
      <c r="U53" s="1083"/>
      <c r="V53" s="1083"/>
      <c r="W53" s="1083"/>
      <c r="X53" s="1083"/>
      <c r="Y53" s="1083"/>
      <c r="Z53" s="1083"/>
      <c r="AA53" s="1083"/>
      <c r="AB53" s="1083"/>
      <c r="AC53" s="1083"/>
      <c r="AD53" s="1083"/>
      <c r="AE53" s="1083"/>
      <c r="AF53" s="1083"/>
      <c r="AG53" s="1083"/>
      <c r="AH53" s="1083"/>
      <c r="AI53" s="1083"/>
      <c r="AJ53" s="1083"/>
      <c r="AK53" s="1083"/>
      <c r="AL53" s="1083"/>
      <c r="AM53" s="1083"/>
      <c r="AN53" s="1083"/>
      <c r="AO53" s="1083"/>
      <c r="AP53" s="1083"/>
      <c r="AQ53" s="1083"/>
      <c r="AR53" s="1083"/>
      <c r="AS53" s="1083"/>
      <c r="AT53" s="1083"/>
      <c r="AU53" s="1083"/>
      <c r="AV53" s="1083"/>
      <c r="AW53" s="1083"/>
      <c r="AX53" s="1083"/>
      <c r="AY53" s="1083"/>
      <c r="AZ53" s="1086"/>
    </row>
    <row r="54" spans="1:52" s="605" customFormat="1" x14ac:dyDescent="0.25">
      <c r="A54" s="1083"/>
      <c r="B54" s="1087" t="s">
        <v>1134</v>
      </c>
      <c r="C54" s="1088"/>
      <c r="D54" s="1089"/>
      <c r="E54" s="1083"/>
      <c r="F54" s="1083"/>
      <c r="G54" s="1083"/>
      <c r="H54" s="1083"/>
      <c r="I54" s="1083"/>
      <c r="J54" s="1083"/>
      <c r="K54" s="1083"/>
      <c r="L54" s="1083"/>
      <c r="M54" s="1083"/>
      <c r="N54" s="1083"/>
      <c r="O54" s="1083"/>
      <c r="P54" s="1083"/>
      <c r="Q54" s="1083"/>
      <c r="R54" s="1083"/>
      <c r="S54" s="1083"/>
      <c r="T54" s="1083"/>
      <c r="U54" s="1083"/>
      <c r="V54" s="1083"/>
      <c r="W54" s="1083"/>
      <c r="X54" s="1083"/>
      <c r="Y54" s="1083"/>
      <c r="Z54" s="1083"/>
      <c r="AA54" s="1083"/>
      <c r="AB54" s="1083"/>
      <c r="AC54" s="1083"/>
      <c r="AD54" s="1083"/>
      <c r="AE54" s="1083"/>
      <c r="AF54" s="1083"/>
      <c r="AG54" s="1083"/>
      <c r="AH54" s="1083"/>
      <c r="AI54" s="1083"/>
      <c r="AJ54" s="1083"/>
      <c r="AK54" s="1083"/>
      <c r="AL54" s="1083"/>
      <c r="AM54" s="1083"/>
      <c r="AN54" s="1083"/>
      <c r="AO54" s="1083"/>
      <c r="AP54" s="1083"/>
      <c r="AQ54" s="1083"/>
      <c r="AR54" s="1083"/>
      <c r="AS54" s="1083"/>
      <c r="AT54" s="1083"/>
      <c r="AU54" s="1083"/>
      <c r="AV54" s="1083"/>
      <c r="AW54" s="1083"/>
      <c r="AX54" s="1083"/>
      <c r="AY54" s="1083"/>
      <c r="AZ54" s="1086"/>
    </row>
    <row r="55" spans="1:52" s="605" customFormat="1" x14ac:dyDescent="0.25">
      <c r="A55" s="1083"/>
      <c r="B55" s="1087" t="s">
        <v>1124</v>
      </c>
      <c r="C55" s="1083"/>
      <c r="D55" s="1083"/>
      <c r="E55" s="1083"/>
      <c r="F55" s="1083"/>
      <c r="G55" s="1083"/>
      <c r="H55" s="1083"/>
      <c r="I55" s="1083"/>
      <c r="J55" s="1083"/>
      <c r="K55" s="1083"/>
      <c r="L55" s="1083"/>
      <c r="M55" s="1083"/>
      <c r="N55" s="1083"/>
      <c r="O55" s="1083"/>
      <c r="P55" s="1083"/>
      <c r="Q55" s="1083"/>
      <c r="R55" s="1083"/>
      <c r="S55" s="1083"/>
      <c r="T55" s="1083"/>
      <c r="U55" s="1083"/>
      <c r="V55" s="1083"/>
      <c r="W55" s="1083"/>
      <c r="X55" s="1083"/>
      <c r="Y55" s="1083"/>
      <c r="Z55" s="1083"/>
      <c r="AA55" s="1083"/>
      <c r="AB55" s="1083"/>
      <c r="AC55" s="1083"/>
      <c r="AD55" s="1083"/>
      <c r="AE55" s="1083"/>
      <c r="AF55" s="1083"/>
      <c r="AG55" s="1083"/>
      <c r="AH55" s="1083"/>
      <c r="AI55" s="1083"/>
      <c r="AJ55" s="1083"/>
      <c r="AK55" s="1083"/>
      <c r="AL55" s="1083"/>
      <c r="AM55" s="1083"/>
      <c r="AN55" s="1083"/>
      <c r="AO55" s="1083"/>
      <c r="AP55" s="1083"/>
      <c r="AQ55" s="1083"/>
      <c r="AR55" s="1083"/>
      <c r="AS55" s="1083"/>
      <c r="AT55" s="1083"/>
      <c r="AU55" s="1083"/>
      <c r="AV55" s="1083"/>
      <c r="AW55" s="1083"/>
      <c r="AX55" s="1083"/>
      <c r="AY55" s="1083"/>
      <c r="AZ55" s="1086"/>
    </row>
    <row r="56" spans="1:52" s="605" customFormat="1" x14ac:dyDescent="0.25">
      <c r="A56" s="1083"/>
      <c r="B56" s="1087" t="s">
        <v>1212</v>
      </c>
      <c r="C56" s="1083"/>
      <c r="D56" s="1083"/>
      <c r="E56" s="1083"/>
      <c r="F56" s="1083"/>
      <c r="G56" s="1083"/>
      <c r="H56" s="1083"/>
      <c r="I56" s="1083"/>
      <c r="J56" s="1083"/>
      <c r="K56" s="1083"/>
      <c r="L56" s="1083"/>
      <c r="M56" s="1083"/>
      <c r="N56" s="1083"/>
      <c r="O56" s="1083"/>
      <c r="P56" s="1083"/>
      <c r="Q56" s="1083"/>
      <c r="R56" s="1083"/>
      <c r="S56" s="1083"/>
      <c r="T56" s="1083"/>
      <c r="U56" s="1083"/>
      <c r="V56" s="1083"/>
      <c r="W56" s="1083"/>
      <c r="X56" s="1083"/>
      <c r="Y56" s="1083"/>
      <c r="Z56" s="1083"/>
      <c r="AA56" s="1083"/>
      <c r="AB56" s="1083"/>
      <c r="AC56" s="1083"/>
      <c r="AD56" s="1083"/>
      <c r="AE56" s="1083"/>
      <c r="AF56" s="1083"/>
      <c r="AG56" s="1083"/>
      <c r="AH56" s="1083"/>
      <c r="AI56" s="1083"/>
      <c r="AJ56" s="1083"/>
      <c r="AK56" s="1083"/>
      <c r="AL56" s="1083"/>
      <c r="AM56" s="1083"/>
      <c r="AN56" s="1083"/>
      <c r="AO56" s="1083"/>
      <c r="AP56" s="1083"/>
      <c r="AQ56" s="1083"/>
      <c r="AR56" s="1083"/>
      <c r="AS56" s="1083"/>
      <c r="AT56" s="1083"/>
      <c r="AU56" s="1083"/>
      <c r="AV56" s="1083"/>
      <c r="AW56" s="1083"/>
      <c r="AX56" s="1083"/>
      <c r="AY56" s="1083"/>
      <c r="AZ56" s="1086"/>
    </row>
    <row r="57" spans="1:52" s="605" customFormat="1" x14ac:dyDescent="0.25">
      <c r="A57" s="1083"/>
      <c r="B57" s="1087" t="s">
        <v>1126</v>
      </c>
      <c r="C57" s="1083"/>
      <c r="D57" s="1083"/>
      <c r="E57" s="1083"/>
      <c r="F57" s="1083"/>
      <c r="G57" s="1083"/>
      <c r="H57" s="1083"/>
      <c r="I57" s="1083"/>
      <c r="J57" s="1083"/>
      <c r="K57" s="1083"/>
      <c r="L57" s="1083"/>
      <c r="M57" s="1083"/>
      <c r="N57" s="1083"/>
      <c r="O57" s="1083"/>
      <c r="P57" s="1083"/>
      <c r="Q57" s="1083"/>
      <c r="R57" s="1083"/>
      <c r="S57" s="1083"/>
      <c r="T57" s="1083"/>
      <c r="U57" s="1083"/>
      <c r="V57" s="1083"/>
      <c r="W57" s="1083"/>
      <c r="X57" s="1083"/>
      <c r="Y57" s="1083"/>
      <c r="Z57" s="1083"/>
      <c r="AA57" s="1083"/>
      <c r="AB57" s="1083"/>
      <c r="AC57" s="1083"/>
      <c r="AD57" s="1083"/>
      <c r="AE57" s="1083"/>
      <c r="AF57" s="1083"/>
      <c r="AG57" s="1083"/>
      <c r="AH57" s="1083"/>
      <c r="AI57" s="1083"/>
      <c r="AJ57" s="1083"/>
      <c r="AK57" s="1083"/>
      <c r="AL57" s="1083"/>
      <c r="AM57" s="1083"/>
      <c r="AN57" s="1083"/>
      <c r="AO57" s="1083"/>
      <c r="AP57" s="1083"/>
      <c r="AQ57" s="1083"/>
      <c r="AR57" s="1083"/>
      <c r="AS57" s="1083"/>
      <c r="AT57" s="1083"/>
      <c r="AU57" s="1083"/>
      <c r="AV57" s="1083"/>
      <c r="AW57" s="1083"/>
      <c r="AX57" s="1083"/>
      <c r="AY57" s="1083"/>
      <c r="AZ57" s="1086"/>
    </row>
    <row r="58" spans="1:52" s="605" customFormat="1" x14ac:dyDescent="0.25">
      <c r="A58" s="1083"/>
      <c r="B58" s="1087" t="s">
        <v>1127</v>
      </c>
      <c r="C58" s="1083"/>
      <c r="D58" s="1083"/>
      <c r="E58" s="1083"/>
      <c r="F58" s="1083"/>
      <c r="G58" s="1083"/>
      <c r="H58" s="1083"/>
      <c r="I58" s="1083"/>
      <c r="J58" s="1083"/>
      <c r="K58" s="1083"/>
      <c r="L58" s="1083"/>
      <c r="M58" s="1083"/>
      <c r="N58" s="1083"/>
      <c r="O58" s="1083"/>
      <c r="P58" s="1083"/>
      <c r="Q58" s="1083"/>
      <c r="R58" s="1083"/>
      <c r="S58" s="1083"/>
      <c r="T58" s="1083"/>
      <c r="U58" s="1083"/>
      <c r="V58" s="1083"/>
      <c r="W58" s="1083"/>
      <c r="X58" s="1083"/>
      <c r="Y58" s="1083"/>
      <c r="Z58" s="1083"/>
      <c r="AA58" s="1083"/>
      <c r="AB58" s="1083"/>
      <c r="AC58" s="1083"/>
      <c r="AD58" s="1083"/>
      <c r="AE58" s="1083"/>
      <c r="AF58" s="1083"/>
      <c r="AG58" s="1083"/>
      <c r="AH58" s="1083"/>
      <c r="AI58" s="1083"/>
      <c r="AJ58" s="1083"/>
      <c r="AK58" s="1083"/>
      <c r="AL58" s="1083"/>
      <c r="AM58" s="1083"/>
      <c r="AN58" s="1083"/>
      <c r="AO58" s="1083"/>
      <c r="AP58" s="1083"/>
      <c r="AQ58" s="1083"/>
      <c r="AR58" s="1083"/>
      <c r="AS58" s="1083"/>
      <c r="AT58" s="1083"/>
      <c r="AU58" s="1083"/>
      <c r="AV58" s="1083"/>
      <c r="AW58" s="1083"/>
      <c r="AX58" s="1083"/>
      <c r="AY58" s="1083"/>
      <c r="AZ58" s="1086"/>
    </row>
    <row r="59" spans="1:52" s="605" customFormat="1" x14ac:dyDescent="0.25">
      <c r="A59" s="1083"/>
      <c r="B59" s="1087" t="s">
        <v>1128</v>
      </c>
      <c r="C59" s="1083"/>
      <c r="D59" s="1083"/>
      <c r="E59" s="1083"/>
      <c r="F59" s="1083"/>
      <c r="G59" s="1083"/>
      <c r="H59" s="1083"/>
      <c r="I59" s="1083"/>
      <c r="J59" s="1083"/>
      <c r="K59" s="1083"/>
      <c r="L59" s="1083"/>
      <c r="M59" s="1083"/>
      <c r="N59" s="1083"/>
      <c r="O59" s="1083"/>
      <c r="P59" s="1083"/>
      <c r="Q59" s="1083"/>
      <c r="R59" s="1083"/>
      <c r="S59" s="1083"/>
      <c r="T59" s="1083"/>
      <c r="U59" s="1083"/>
      <c r="V59" s="1083"/>
      <c r="W59" s="1083"/>
      <c r="X59" s="1083"/>
      <c r="Y59" s="1083"/>
      <c r="Z59" s="1083"/>
      <c r="AA59" s="1083"/>
      <c r="AB59" s="1083"/>
      <c r="AC59" s="1083"/>
      <c r="AD59" s="1083"/>
      <c r="AE59" s="1083"/>
      <c r="AF59" s="1083"/>
      <c r="AG59" s="1083"/>
      <c r="AH59" s="1083"/>
      <c r="AI59" s="1083"/>
      <c r="AJ59" s="1083"/>
      <c r="AK59" s="1083"/>
      <c r="AL59" s="1083"/>
      <c r="AM59" s="1083"/>
      <c r="AN59" s="1083"/>
      <c r="AO59" s="1083"/>
      <c r="AP59" s="1083"/>
      <c r="AQ59" s="1083"/>
      <c r="AR59" s="1083"/>
      <c r="AS59" s="1083"/>
      <c r="AT59" s="1083"/>
      <c r="AU59" s="1083"/>
      <c r="AV59" s="1083"/>
      <c r="AW59" s="1083"/>
      <c r="AX59" s="1083"/>
      <c r="AY59" s="1083"/>
      <c r="AZ59" s="1086"/>
    </row>
    <row r="60" spans="1:52" s="605" customFormat="1" x14ac:dyDescent="0.25">
      <c r="A60" s="1083"/>
      <c r="B60" s="1087" t="s">
        <v>1129</v>
      </c>
      <c r="C60" s="1083"/>
      <c r="D60" s="1083"/>
      <c r="E60" s="1083"/>
      <c r="F60" s="1083"/>
      <c r="G60" s="1083"/>
      <c r="H60" s="1083"/>
      <c r="I60" s="1083"/>
      <c r="J60" s="1083"/>
      <c r="K60" s="1083"/>
      <c r="L60" s="1083"/>
      <c r="M60" s="1083"/>
      <c r="N60" s="1083"/>
      <c r="O60" s="1083"/>
      <c r="P60" s="1083"/>
      <c r="Q60" s="1083"/>
      <c r="R60" s="1083"/>
      <c r="S60" s="1083"/>
      <c r="T60" s="1083"/>
      <c r="U60" s="1083"/>
      <c r="V60" s="1083"/>
      <c r="W60" s="1083"/>
      <c r="X60" s="1083"/>
      <c r="Y60" s="1083"/>
      <c r="Z60" s="1083"/>
      <c r="AA60" s="1083"/>
      <c r="AB60" s="1083"/>
      <c r="AC60" s="1083"/>
      <c r="AD60" s="1083"/>
      <c r="AE60" s="1083"/>
      <c r="AF60" s="1083"/>
      <c r="AG60" s="1083"/>
      <c r="AH60" s="1083"/>
      <c r="AI60" s="1083"/>
      <c r="AJ60" s="1083"/>
      <c r="AK60" s="1083"/>
      <c r="AL60" s="1083"/>
      <c r="AM60" s="1083"/>
      <c r="AN60" s="1083"/>
      <c r="AO60" s="1083"/>
      <c r="AP60" s="1083"/>
      <c r="AQ60" s="1083"/>
      <c r="AR60" s="1083"/>
      <c r="AS60" s="1083"/>
      <c r="AT60" s="1083"/>
      <c r="AU60" s="1083"/>
      <c r="AV60" s="1083"/>
      <c r="AW60" s="1083"/>
      <c r="AX60" s="1083"/>
      <c r="AY60" s="1083"/>
      <c r="AZ60" s="1086"/>
    </row>
    <row r="61" spans="1:52" s="605" customFormat="1" x14ac:dyDescent="0.25">
      <c r="A61" s="1083"/>
      <c r="B61" s="1087" t="s">
        <v>1135</v>
      </c>
      <c r="C61" s="1083"/>
      <c r="D61" s="1083"/>
      <c r="E61" s="1083"/>
      <c r="F61" s="1083"/>
      <c r="G61" s="1083"/>
      <c r="H61" s="1083"/>
      <c r="I61" s="1083"/>
      <c r="J61" s="1083"/>
      <c r="K61" s="1083"/>
      <c r="L61" s="1083"/>
      <c r="M61" s="1083"/>
      <c r="N61" s="1083"/>
      <c r="O61" s="1083"/>
      <c r="P61" s="1083"/>
      <c r="Q61" s="1083"/>
      <c r="R61" s="1083"/>
      <c r="S61" s="1083"/>
      <c r="T61" s="1083"/>
      <c r="U61" s="1083"/>
      <c r="V61" s="1083"/>
      <c r="W61" s="1083"/>
      <c r="X61" s="1083"/>
      <c r="Y61" s="1083"/>
      <c r="Z61" s="1083"/>
      <c r="AA61" s="1083"/>
      <c r="AB61" s="1083"/>
      <c r="AC61" s="1083"/>
      <c r="AD61" s="1083"/>
      <c r="AE61" s="1083"/>
      <c r="AF61" s="1083"/>
      <c r="AG61" s="1083"/>
      <c r="AH61" s="1083"/>
      <c r="AI61" s="1083"/>
      <c r="AJ61" s="1083"/>
      <c r="AK61" s="1083"/>
      <c r="AL61" s="1083"/>
      <c r="AM61" s="1083"/>
      <c r="AN61" s="1083"/>
      <c r="AO61" s="1083"/>
      <c r="AP61" s="1083"/>
      <c r="AQ61" s="1083"/>
      <c r="AR61" s="1083"/>
      <c r="AS61" s="1083"/>
      <c r="AT61" s="1083"/>
      <c r="AU61" s="1083"/>
      <c r="AV61" s="1083"/>
      <c r="AW61" s="1083"/>
      <c r="AX61" s="1083"/>
      <c r="AY61" s="1083"/>
      <c r="AZ61" s="1086"/>
    </row>
    <row r="62" spans="1:52" s="605" customFormat="1" x14ac:dyDescent="0.25">
      <c r="A62" s="1083"/>
      <c r="B62" s="1084" t="s">
        <v>565</v>
      </c>
      <c r="C62" s="1085"/>
      <c r="D62" s="1085"/>
      <c r="E62" s="1085"/>
      <c r="F62" s="1085"/>
      <c r="G62" s="1085"/>
      <c r="H62" s="1085"/>
      <c r="I62" s="1085"/>
      <c r="J62" s="1085"/>
      <c r="K62" s="1083"/>
      <c r="L62" s="1083"/>
      <c r="M62" s="1083"/>
      <c r="N62" s="1083"/>
      <c r="O62" s="1083"/>
      <c r="P62" s="1083"/>
      <c r="Q62" s="1083"/>
      <c r="R62" s="1083"/>
      <c r="S62" s="1083"/>
      <c r="T62" s="1083"/>
      <c r="U62" s="1083"/>
      <c r="V62" s="1083"/>
      <c r="W62" s="1083"/>
      <c r="X62" s="1083"/>
      <c r="Y62" s="1083"/>
      <c r="Z62" s="1083"/>
      <c r="AA62" s="1083"/>
      <c r="AB62" s="1083"/>
      <c r="AC62" s="1083"/>
      <c r="AD62" s="1083"/>
      <c r="AE62" s="1083"/>
      <c r="AF62" s="1083"/>
      <c r="AG62" s="1083"/>
      <c r="AH62" s="1083"/>
      <c r="AI62" s="1083"/>
      <c r="AJ62" s="1083"/>
      <c r="AK62" s="1083"/>
      <c r="AL62" s="1083"/>
      <c r="AM62" s="1083"/>
      <c r="AN62" s="1083"/>
      <c r="AO62" s="1083"/>
      <c r="AP62" s="1083"/>
      <c r="AQ62" s="1083"/>
      <c r="AR62" s="1083"/>
      <c r="AS62" s="1083"/>
      <c r="AT62" s="1083"/>
      <c r="AU62" s="1083"/>
      <c r="AV62" s="1083"/>
      <c r="AW62" s="1083"/>
      <c r="AX62" s="1083"/>
      <c r="AY62" s="1083"/>
      <c r="AZ62" s="1086"/>
    </row>
    <row r="63" spans="1:52" s="605" customFormat="1" x14ac:dyDescent="0.25">
      <c r="A63" s="1083"/>
      <c r="B63" s="1087" t="s">
        <v>1136</v>
      </c>
      <c r="C63" s="1088"/>
      <c r="D63" s="1089"/>
      <c r="E63" s="1083"/>
      <c r="F63" s="1083"/>
      <c r="G63" s="1083"/>
      <c r="H63" s="1083"/>
      <c r="I63" s="1083"/>
      <c r="J63" s="1083"/>
      <c r="K63" s="1083"/>
      <c r="L63" s="1083"/>
      <c r="M63" s="1083"/>
      <c r="N63" s="1083"/>
      <c r="O63" s="1083"/>
      <c r="P63" s="1083"/>
      <c r="Q63" s="1083"/>
      <c r="R63" s="1083"/>
      <c r="S63" s="1083"/>
      <c r="T63" s="1083"/>
      <c r="U63" s="1083"/>
      <c r="V63" s="1083"/>
      <c r="W63" s="1083"/>
      <c r="X63" s="1083"/>
      <c r="Y63" s="1083"/>
      <c r="Z63" s="1083"/>
      <c r="AA63" s="1083"/>
      <c r="AB63" s="1083"/>
      <c r="AC63" s="1083"/>
      <c r="AD63" s="1083"/>
      <c r="AE63" s="1083"/>
      <c r="AF63" s="1083"/>
      <c r="AG63" s="1083"/>
      <c r="AH63" s="1083"/>
      <c r="AI63" s="1083"/>
      <c r="AJ63" s="1083"/>
      <c r="AK63" s="1083"/>
      <c r="AL63" s="1083"/>
      <c r="AM63" s="1083"/>
      <c r="AN63" s="1083"/>
      <c r="AO63" s="1083"/>
      <c r="AP63" s="1083"/>
      <c r="AQ63" s="1083"/>
      <c r="AR63" s="1083"/>
      <c r="AS63" s="1083"/>
      <c r="AT63" s="1083"/>
      <c r="AU63" s="1083"/>
      <c r="AV63" s="1083"/>
      <c r="AW63" s="1083"/>
      <c r="AX63" s="1083"/>
      <c r="AY63" s="1083"/>
      <c r="AZ63" s="1086"/>
    </row>
    <row r="64" spans="1:52" s="605" customFormat="1" x14ac:dyDescent="0.25">
      <c r="A64" s="1083"/>
      <c r="B64" s="1087" t="s">
        <v>1196</v>
      </c>
      <c r="C64" s="1088"/>
      <c r="D64" s="1089"/>
      <c r="E64" s="1083"/>
      <c r="F64" s="1083"/>
      <c r="G64" s="1083"/>
      <c r="H64" s="1083"/>
      <c r="I64" s="1083"/>
      <c r="J64" s="1083"/>
      <c r="K64" s="1083"/>
      <c r="L64" s="1083"/>
      <c r="M64" s="1083"/>
      <c r="N64" s="1083"/>
      <c r="O64" s="1083"/>
      <c r="P64" s="1083"/>
      <c r="Q64" s="1083"/>
      <c r="R64" s="1083"/>
      <c r="S64" s="1083"/>
      <c r="T64" s="1083"/>
      <c r="U64" s="1083"/>
      <c r="V64" s="1083"/>
      <c r="W64" s="1083"/>
      <c r="X64" s="1083"/>
      <c r="Y64" s="1083"/>
      <c r="Z64" s="1083"/>
      <c r="AA64" s="1083"/>
      <c r="AB64" s="1083"/>
      <c r="AC64" s="1083"/>
      <c r="AD64" s="1083"/>
      <c r="AE64" s="1083"/>
      <c r="AF64" s="1083"/>
      <c r="AG64" s="1083"/>
      <c r="AH64" s="1083"/>
      <c r="AI64" s="1083"/>
      <c r="AJ64" s="1083"/>
      <c r="AK64" s="1083"/>
      <c r="AL64" s="1083"/>
      <c r="AM64" s="1083"/>
      <c r="AN64" s="1083"/>
      <c r="AO64" s="1083"/>
      <c r="AP64" s="1083"/>
      <c r="AQ64" s="1083"/>
      <c r="AR64" s="1083"/>
      <c r="AS64" s="1083"/>
      <c r="AT64" s="1083"/>
      <c r="AU64" s="1083"/>
      <c r="AV64" s="1083"/>
      <c r="AW64" s="1083"/>
      <c r="AX64" s="1083"/>
      <c r="AY64" s="1083"/>
      <c r="AZ64" s="1086"/>
    </row>
    <row r="65" spans="1:52" s="605" customFormat="1" x14ac:dyDescent="0.25">
      <c r="A65" s="1083"/>
      <c r="B65" s="1087" t="s">
        <v>1124</v>
      </c>
      <c r="C65" s="1083"/>
      <c r="D65" s="1083"/>
      <c r="E65" s="1083"/>
      <c r="F65" s="1083"/>
      <c r="G65" s="1083"/>
      <c r="H65" s="1083"/>
      <c r="I65" s="1083"/>
      <c r="J65" s="1083"/>
      <c r="K65" s="1083"/>
      <c r="L65" s="1083"/>
      <c r="M65" s="1083"/>
      <c r="N65" s="1083"/>
      <c r="O65" s="1083"/>
      <c r="P65" s="1083"/>
      <c r="Q65" s="1083"/>
      <c r="R65" s="1083"/>
      <c r="S65" s="1083"/>
      <c r="T65" s="1083"/>
      <c r="U65" s="1083"/>
      <c r="V65" s="1083"/>
      <c r="W65" s="1083"/>
      <c r="X65" s="1083"/>
      <c r="Y65" s="1083"/>
      <c r="Z65" s="1083"/>
      <c r="AA65" s="1083"/>
      <c r="AB65" s="1083"/>
      <c r="AC65" s="1083"/>
      <c r="AD65" s="1083"/>
      <c r="AE65" s="1083"/>
      <c r="AF65" s="1083"/>
      <c r="AG65" s="1083"/>
      <c r="AH65" s="1083"/>
      <c r="AI65" s="1083"/>
      <c r="AJ65" s="1083"/>
      <c r="AK65" s="1083"/>
      <c r="AL65" s="1083"/>
      <c r="AM65" s="1083"/>
      <c r="AN65" s="1083"/>
      <c r="AO65" s="1083"/>
      <c r="AP65" s="1083"/>
      <c r="AQ65" s="1083"/>
      <c r="AR65" s="1083"/>
      <c r="AS65" s="1083"/>
      <c r="AT65" s="1083"/>
      <c r="AU65" s="1083"/>
      <c r="AV65" s="1083"/>
      <c r="AW65" s="1083"/>
      <c r="AX65" s="1083"/>
      <c r="AY65" s="1083"/>
      <c r="AZ65" s="1086"/>
    </row>
    <row r="66" spans="1:52" s="605" customFormat="1" x14ac:dyDescent="0.25">
      <c r="A66" s="1083"/>
      <c r="B66" s="1087" t="s">
        <v>1207</v>
      </c>
      <c r="C66" s="1083"/>
      <c r="D66" s="1083"/>
      <c r="E66" s="1083"/>
      <c r="F66" s="1083"/>
      <c r="G66" s="1083"/>
      <c r="H66" s="1083"/>
      <c r="I66" s="1083"/>
      <c r="J66" s="1083"/>
      <c r="K66" s="1083"/>
      <c r="L66" s="1083"/>
      <c r="M66" s="1083"/>
      <c r="N66" s="1083"/>
      <c r="O66" s="1083"/>
      <c r="P66" s="1083"/>
      <c r="Q66" s="1083"/>
      <c r="R66" s="1083"/>
      <c r="S66" s="1083"/>
      <c r="T66" s="1083"/>
      <c r="U66" s="1083"/>
      <c r="V66" s="1083"/>
      <c r="W66" s="1083"/>
      <c r="X66" s="1083"/>
      <c r="Y66" s="1083"/>
      <c r="Z66" s="1083"/>
      <c r="AA66" s="1083"/>
      <c r="AB66" s="1083"/>
      <c r="AC66" s="1083"/>
      <c r="AD66" s="1083"/>
      <c r="AE66" s="1083"/>
      <c r="AF66" s="1083"/>
      <c r="AG66" s="1083"/>
      <c r="AH66" s="1083"/>
      <c r="AI66" s="1083"/>
      <c r="AJ66" s="1083"/>
      <c r="AK66" s="1083"/>
      <c r="AL66" s="1083"/>
      <c r="AM66" s="1083"/>
      <c r="AN66" s="1083"/>
      <c r="AO66" s="1083"/>
      <c r="AP66" s="1083"/>
      <c r="AQ66" s="1083"/>
      <c r="AR66" s="1083"/>
      <c r="AS66" s="1083"/>
      <c r="AT66" s="1083"/>
      <c r="AU66" s="1083"/>
      <c r="AV66" s="1083"/>
      <c r="AW66" s="1083"/>
      <c r="AX66" s="1083"/>
      <c r="AY66" s="1083"/>
      <c r="AZ66" s="1086"/>
    </row>
    <row r="67" spans="1:52" s="605" customFormat="1" x14ac:dyDescent="0.25">
      <c r="A67" s="1083"/>
      <c r="B67" s="1087" t="s">
        <v>1137</v>
      </c>
      <c r="C67" s="1083"/>
      <c r="D67" s="1083"/>
      <c r="E67" s="1083"/>
      <c r="F67" s="1083"/>
      <c r="G67" s="1083"/>
      <c r="H67" s="1083"/>
      <c r="I67" s="1083"/>
      <c r="J67" s="1083"/>
      <c r="K67" s="1083"/>
      <c r="L67" s="1083"/>
      <c r="M67" s="1083"/>
      <c r="N67" s="1083"/>
      <c r="O67" s="1083"/>
      <c r="P67" s="1083"/>
      <c r="Q67" s="1083"/>
      <c r="R67" s="1083"/>
      <c r="S67" s="1083"/>
      <c r="T67" s="1083"/>
      <c r="U67" s="1083"/>
      <c r="V67" s="1083"/>
      <c r="W67" s="1083"/>
      <c r="X67" s="1083"/>
      <c r="Y67" s="1083"/>
      <c r="Z67" s="1083"/>
      <c r="AA67" s="1083"/>
      <c r="AB67" s="1083"/>
      <c r="AC67" s="1083"/>
      <c r="AD67" s="1083"/>
      <c r="AE67" s="1083"/>
      <c r="AF67" s="1083"/>
      <c r="AG67" s="1083"/>
      <c r="AH67" s="1083"/>
      <c r="AI67" s="1083"/>
      <c r="AJ67" s="1083"/>
      <c r="AK67" s="1083"/>
      <c r="AL67" s="1083"/>
      <c r="AM67" s="1083"/>
      <c r="AN67" s="1083"/>
      <c r="AO67" s="1083"/>
      <c r="AP67" s="1083"/>
      <c r="AQ67" s="1083"/>
      <c r="AR67" s="1083"/>
      <c r="AS67" s="1083"/>
      <c r="AT67" s="1083"/>
      <c r="AU67" s="1083"/>
      <c r="AV67" s="1083"/>
      <c r="AW67" s="1083"/>
      <c r="AX67" s="1083"/>
      <c r="AY67" s="1083"/>
      <c r="AZ67" s="1086"/>
    </row>
    <row r="68" spans="1:52" s="605" customFormat="1" x14ac:dyDescent="0.25">
      <c r="A68" s="1083"/>
      <c r="B68" s="1087" t="s">
        <v>1127</v>
      </c>
      <c r="C68" s="1083"/>
      <c r="D68" s="1083"/>
      <c r="E68" s="1083"/>
      <c r="F68" s="1083"/>
      <c r="G68" s="1083"/>
      <c r="H68" s="1083"/>
      <c r="I68" s="1083"/>
      <c r="J68" s="1083"/>
      <c r="K68" s="1083"/>
      <c r="L68" s="1083"/>
      <c r="M68" s="1083"/>
      <c r="N68" s="1083"/>
      <c r="O68" s="1083"/>
      <c r="P68" s="1083"/>
      <c r="Q68" s="1083"/>
      <c r="R68" s="1083"/>
      <c r="S68" s="1083"/>
      <c r="T68" s="1083"/>
      <c r="U68" s="1083"/>
      <c r="V68" s="1083"/>
      <c r="W68" s="1083"/>
      <c r="X68" s="1083"/>
      <c r="Y68" s="1083"/>
      <c r="Z68" s="1083"/>
      <c r="AA68" s="1083"/>
      <c r="AB68" s="1083"/>
      <c r="AC68" s="1083"/>
      <c r="AD68" s="1083"/>
      <c r="AE68" s="1083"/>
      <c r="AF68" s="1083"/>
      <c r="AG68" s="1083"/>
      <c r="AH68" s="1083"/>
      <c r="AI68" s="1083"/>
      <c r="AJ68" s="1083"/>
      <c r="AK68" s="1083"/>
      <c r="AL68" s="1083"/>
      <c r="AM68" s="1083"/>
      <c r="AN68" s="1083"/>
      <c r="AO68" s="1083"/>
      <c r="AP68" s="1083"/>
      <c r="AQ68" s="1083"/>
      <c r="AR68" s="1083"/>
      <c r="AS68" s="1083"/>
      <c r="AT68" s="1083"/>
      <c r="AU68" s="1083"/>
      <c r="AV68" s="1083"/>
      <c r="AW68" s="1083"/>
      <c r="AX68" s="1083"/>
      <c r="AY68" s="1083"/>
      <c r="AZ68" s="1086"/>
    </row>
    <row r="69" spans="1:52" s="605" customFormat="1" x14ac:dyDescent="0.25">
      <c r="A69" s="1083"/>
      <c r="B69" s="1087" t="s">
        <v>1128</v>
      </c>
      <c r="C69" s="1083"/>
      <c r="D69" s="1083"/>
      <c r="E69" s="1083"/>
      <c r="F69" s="1083"/>
      <c r="G69" s="1083"/>
      <c r="H69" s="1083"/>
      <c r="I69" s="1083"/>
      <c r="J69" s="1083"/>
      <c r="K69" s="1083"/>
      <c r="L69" s="1083"/>
      <c r="M69" s="1083"/>
      <c r="N69" s="1083"/>
      <c r="O69" s="1083"/>
      <c r="P69" s="1083"/>
      <c r="Q69" s="1083"/>
      <c r="R69" s="1083"/>
      <c r="S69" s="1083"/>
      <c r="T69" s="1083"/>
      <c r="U69" s="1083"/>
      <c r="V69" s="1083"/>
      <c r="W69" s="1083"/>
      <c r="X69" s="1083"/>
      <c r="Y69" s="1083"/>
      <c r="Z69" s="1083"/>
      <c r="AA69" s="1083"/>
      <c r="AB69" s="1083"/>
      <c r="AC69" s="1083"/>
      <c r="AD69" s="1083"/>
      <c r="AE69" s="1083"/>
      <c r="AF69" s="1083"/>
      <c r="AG69" s="1083"/>
      <c r="AH69" s="1083"/>
      <c r="AI69" s="1083"/>
      <c r="AJ69" s="1083"/>
      <c r="AK69" s="1083"/>
      <c r="AL69" s="1083"/>
      <c r="AM69" s="1083"/>
      <c r="AN69" s="1083"/>
      <c r="AO69" s="1083"/>
      <c r="AP69" s="1083"/>
      <c r="AQ69" s="1083"/>
      <c r="AR69" s="1083"/>
      <c r="AS69" s="1083"/>
      <c r="AT69" s="1083"/>
      <c r="AU69" s="1083"/>
      <c r="AV69" s="1083"/>
      <c r="AW69" s="1083"/>
      <c r="AX69" s="1083"/>
      <c r="AY69" s="1083"/>
      <c r="AZ69" s="1086"/>
    </row>
    <row r="70" spans="1:52" s="605" customFormat="1" x14ac:dyDescent="0.25">
      <c r="A70" s="1083"/>
      <c r="B70" s="1087" t="s">
        <v>1129</v>
      </c>
      <c r="C70" s="1083"/>
      <c r="D70" s="1083"/>
      <c r="E70" s="1083"/>
      <c r="F70" s="1083"/>
      <c r="G70" s="1083"/>
      <c r="H70" s="1083"/>
      <c r="I70" s="1083"/>
      <c r="J70" s="1083"/>
      <c r="K70" s="1083"/>
      <c r="L70" s="1083"/>
      <c r="M70" s="1083"/>
      <c r="N70" s="1083"/>
      <c r="O70" s="1083"/>
      <c r="P70" s="1083"/>
      <c r="Q70" s="1083"/>
      <c r="R70" s="1083"/>
      <c r="S70" s="1083"/>
      <c r="T70" s="1083"/>
      <c r="U70" s="1083"/>
      <c r="V70" s="1083"/>
      <c r="W70" s="1083"/>
      <c r="X70" s="1083"/>
      <c r="Y70" s="1083"/>
      <c r="Z70" s="1083"/>
      <c r="AA70" s="1083"/>
      <c r="AB70" s="1083"/>
      <c r="AC70" s="1083"/>
      <c r="AD70" s="1083"/>
      <c r="AE70" s="1083"/>
      <c r="AF70" s="1083"/>
      <c r="AG70" s="1083"/>
      <c r="AH70" s="1083"/>
      <c r="AI70" s="1083"/>
      <c r="AJ70" s="1083"/>
      <c r="AK70" s="1083"/>
      <c r="AL70" s="1083"/>
      <c r="AM70" s="1083"/>
      <c r="AN70" s="1083"/>
      <c r="AO70" s="1083"/>
      <c r="AP70" s="1083"/>
      <c r="AQ70" s="1083"/>
      <c r="AR70" s="1083"/>
      <c r="AS70" s="1083"/>
      <c r="AT70" s="1083"/>
      <c r="AU70" s="1083"/>
      <c r="AV70" s="1083"/>
      <c r="AW70" s="1083"/>
      <c r="AX70" s="1083"/>
      <c r="AY70" s="1083"/>
      <c r="AZ70" s="1086"/>
    </row>
    <row r="71" spans="1:52" s="605" customFormat="1" x14ac:dyDescent="0.25">
      <c r="A71" s="1083"/>
      <c r="B71" s="1087" t="s">
        <v>1138</v>
      </c>
      <c r="C71" s="1083"/>
      <c r="D71" s="1083"/>
      <c r="E71" s="1083"/>
      <c r="F71" s="1083"/>
      <c r="G71" s="1083"/>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083"/>
      <c r="AF71" s="1083"/>
      <c r="AG71" s="1083"/>
      <c r="AH71" s="1083"/>
      <c r="AI71" s="1083"/>
      <c r="AJ71" s="1083"/>
      <c r="AK71" s="1083"/>
      <c r="AL71" s="1083"/>
      <c r="AM71" s="1083"/>
      <c r="AN71" s="1083"/>
      <c r="AO71" s="1083"/>
      <c r="AP71" s="1083"/>
      <c r="AQ71" s="1083"/>
      <c r="AR71" s="1083"/>
      <c r="AS71" s="1083"/>
      <c r="AT71" s="1083"/>
      <c r="AU71" s="1083"/>
      <c r="AV71" s="1083"/>
      <c r="AW71" s="1083"/>
      <c r="AX71" s="1083"/>
      <c r="AY71" s="1083"/>
      <c r="AZ71" s="1086"/>
    </row>
    <row r="72" spans="1:52" s="605" customFormat="1" x14ac:dyDescent="0.25">
      <c r="A72" s="1083"/>
      <c r="B72" s="1084" t="s">
        <v>1026</v>
      </c>
      <c r="C72" s="1085"/>
      <c r="D72" s="1085"/>
      <c r="E72" s="1085"/>
      <c r="F72" s="1085"/>
      <c r="G72" s="1085"/>
      <c r="H72" s="1085"/>
      <c r="I72" s="1085"/>
      <c r="J72" s="1085"/>
      <c r="K72" s="1083"/>
      <c r="L72" s="1083"/>
      <c r="M72" s="1083"/>
      <c r="N72" s="1083"/>
      <c r="O72" s="1083"/>
      <c r="P72" s="1083"/>
      <c r="Q72" s="1083"/>
      <c r="R72" s="1083"/>
      <c r="S72" s="1083"/>
      <c r="T72" s="1083"/>
      <c r="U72" s="1083"/>
      <c r="V72" s="1083"/>
      <c r="W72" s="1083"/>
      <c r="X72" s="1083"/>
      <c r="Y72" s="1083"/>
      <c r="Z72" s="1083"/>
      <c r="AA72" s="1083"/>
      <c r="AB72" s="1083"/>
      <c r="AC72" s="1083"/>
      <c r="AD72" s="1083"/>
      <c r="AE72" s="1083"/>
      <c r="AF72" s="1083"/>
      <c r="AG72" s="1083"/>
      <c r="AH72" s="1083"/>
      <c r="AI72" s="1083"/>
      <c r="AJ72" s="1083"/>
      <c r="AK72" s="1083"/>
      <c r="AL72" s="1083"/>
      <c r="AM72" s="1083"/>
      <c r="AN72" s="1083"/>
      <c r="AO72" s="1083"/>
      <c r="AP72" s="1083"/>
      <c r="AQ72" s="1083"/>
      <c r="AR72" s="1083"/>
      <c r="AS72" s="1083"/>
      <c r="AT72" s="1083"/>
      <c r="AU72" s="1083"/>
      <c r="AV72" s="1083"/>
      <c r="AW72" s="1083"/>
      <c r="AX72" s="1083"/>
      <c r="AY72" s="1083"/>
      <c r="AZ72" s="1086"/>
    </row>
    <row r="73" spans="1:52" s="605" customFormat="1" x14ac:dyDescent="0.25">
      <c r="A73" s="1083"/>
      <c r="B73" s="1087" t="s">
        <v>1139</v>
      </c>
      <c r="C73" s="1088"/>
      <c r="D73" s="1089"/>
      <c r="E73" s="1083"/>
      <c r="F73" s="1083"/>
      <c r="G73" s="1083"/>
      <c r="H73" s="1083"/>
      <c r="I73" s="1083"/>
      <c r="J73" s="1083"/>
      <c r="K73" s="1083"/>
      <c r="L73" s="1083"/>
      <c r="M73" s="1083"/>
      <c r="N73" s="1083"/>
      <c r="O73" s="1083"/>
      <c r="P73" s="1083"/>
      <c r="Q73" s="1083"/>
      <c r="R73" s="1083"/>
      <c r="S73" s="1083"/>
      <c r="T73" s="1083"/>
      <c r="U73" s="1083"/>
      <c r="V73" s="1083"/>
      <c r="W73" s="1083"/>
      <c r="X73" s="1083"/>
      <c r="Y73" s="1083"/>
      <c r="Z73" s="1083"/>
      <c r="AA73" s="1083"/>
      <c r="AB73" s="1083"/>
      <c r="AC73" s="1083"/>
      <c r="AD73" s="1083"/>
      <c r="AE73" s="1083"/>
      <c r="AF73" s="1083"/>
      <c r="AG73" s="1083"/>
      <c r="AH73" s="1083"/>
      <c r="AI73" s="1083"/>
      <c r="AJ73" s="1083"/>
      <c r="AK73" s="1083"/>
      <c r="AL73" s="1083"/>
      <c r="AM73" s="1083"/>
      <c r="AN73" s="1083"/>
      <c r="AO73" s="1083"/>
      <c r="AP73" s="1083"/>
      <c r="AQ73" s="1083"/>
      <c r="AR73" s="1083"/>
      <c r="AS73" s="1083"/>
      <c r="AT73" s="1083"/>
      <c r="AU73" s="1083"/>
      <c r="AV73" s="1083"/>
      <c r="AW73" s="1083"/>
      <c r="AX73" s="1083"/>
      <c r="AY73" s="1083"/>
      <c r="AZ73" s="1086"/>
    </row>
    <row r="74" spans="1:52" s="605" customFormat="1" x14ac:dyDescent="0.25">
      <c r="A74" s="1083"/>
      <c r="B74" s="1087" t="s">
        <v>1124</v>
      </c>
      <c r="C74" s="1083"/>
      <c r="D74" s="1083"/>
      <c r="E74" s="1083"/>
      <c r="F74" s="1083"/>
      <c r="G74" s="1083"/>
      <c r="H74" s="1083"/>
      <c r="I74" s="1083"/>
      <c r="J74" s="1083"/>
      <c r="K74" s="1083"/>
      <c r="L74" s="1083"/>
      <c r="M74" s="1083"/>
      <c r="N74" s="1083"/>
      <c r="O74" s="1083"/>
      <c r="P74" s="1083"/>
      <c r="Q74" s="1083"/>
      <c r="R74" s="1083"/>
      <c r="S74" s="1083"/>
      <c r="T74" s="1083"/>
      <c r="U74" s="1083"/>
      <c r="V74" s="1083"/>
      <c r="W74" s="1083"/>
      <c r="X74" s="1083"/>
      <c r="Y74" s="1083"/>
      <c r="Z74" s="1083"/>
      <c r="AA74" s="1083"/>
      <c r="AB74" s="1083"/>
      <c r="AC74" s="1083"/>
      <c r="AD74" s="1083"/>
      <c r="AE74" s="1083"/>
      <c r="AF74" s="1083"/>
      <c r="AG74" s="1083"/>
      <c r="AH74" s="1083"/>
      <c r="AI74" s="1083"/>
      <c r="AJ74" s="1083"/>
      <c r="AK74" s="1083"/>
      <c r="AL74" s="1083"/>
      <c r="AM74" s="1083"/>
      <c r="AN74" s="1083"/>
      <c r="AO74" s="1083"/>
      <c r="AP74" s="1083"/>
      <c r="AQ74" s="1083"/>
      <c r="AR74" s="1083"/>
      <c r="AS74" s="1083"/>
      <c r="AT74" s="1083"/>
      <c r="AU74" s="1083"/>
      <c r="AV74" s="1083"/>
      <c r="AW74" s="1083"/>
      <c r="AX74" s="1083"/>
      <c r="AY74" s="1083"/>
      <c r="AZ74" s="1086"/>
    </row>
    <row r="75" spans="1:52" s="605" customFormat="1" x14ac:dyDescent="0.25">
      <c r="A75" s="1083"/>
      <c r="B75" s="1087" t="s">
        <v>1140</v>
      </c>
      <c r="C75" s="1083"/>
      <c r="D75" s="1083"/>
      <c r="E75" s="1083"/>
      <c r="F75" s="1083"/>
      <c r="G75" s="1083"/>
      <c r="H75" s="1083"/>
      <c r="I75" s="1083"/>
      <c r="J75" s="1083"/>
      <c r="K75" s="1083"/>
      <c r="L75" s="1083"/>
      <c r="M75" s="1083"/>
      <c r="N75" s="1083"/>
      <c r="O75" s="1083"/>
      <c r="P75" s="1083"/>
      <c r="Q75" s="1083"/>
      <c r="R75" s="1083"/>
      <c r="S75" s="1083"/>
      <c r="T75" s="1083"/>
      <c r="U75" s="1083"/>
      <c r="V75" s="1083"/>
      <c r="W75" s="1083"/>
      <c r="X75" s="1083"/>
      <c r="Y75" s="1083"/>
      <c r="Z75" s="1083"/>
      <c r="AA75" s="1083"/>
      <c r="AB75" s="1083"/>
      <c r="AC75" s="1083"/>
      <c r="AD75" s="1083"/>
      <c r="AE75" s="1083"/>
      <c r="AF75" s="1083"/>
      <c r="AG75" s="1083"/>
      <c r="AH75" s="1083"/>
      <c r="AI75" s="1083"/>
      <c r="AJ75" s="1083"/>
      <c r="AK75" s="1083"/>
      <c r="AL75" s="1083"/>
      <c r="AM75" s="1083"/>
      <c r="AN75" s="1083"/>
      <c r="AO75" s="1083"/>
      <c r="AP75" s="1083"/>
      <c r="AQ75" s="1083"/>
      <c r="AR75" s="1083"/>
      <c r="AS75" s="1083"/>
      <c r="AT75" s="1083"/>
      <c r="AU75" s="1083"/>
      <c r="AV75" s="1083"/>
      <c r="AW75" s="1083"/>
      <c r="AX75" s="1083"/>
      <c r="AY75" s="1083"/>
      <c r="AZ75" s="1086"/>
    </row>
    <row r="76" spans="1:52" s="605" customFormat="1" x14ac:dyDescent="0.25">
      <c r="A76" s="1083"/>
      <c r="B76" s="1087" t="s">
        <v>1126</v>
      </c>
      <c r="C76" s="1083"/>
      <c r="D76" s="1083"/>
      <c r="E76" s="1083"/>
      <c r="F76" s="1083"/>
      <c r="G76" s="1083"/>
      <c r="H76" s="1083"/>
      <c r="I76" s="1083"/>
      <c r="J76" s="1083"/>
      <c r="K76" s="1083"/>
      <c r="L76" s="1083"/>
      <c r="M76" s="1083"/>
      <c r="N76" s="1083"/>
      <c r="O76" s="1083"/>
      <c r="P76" s="1083"/>
      <c r="Q76" s="1083"/>
      <c r="R76" s="1083"/>
      <c r="S76" s="1083"/>
      <c r="T76" s="1083"/>
      <c r="U76" s="1083"/>
      <c r="V76" s="1083"/>
      <c r="W76" s="1083"/>
      <c r="X76" s="1083"/>
      <c r="Y76" s="1083"/>
      <c r="Z76" s="1083"/>
      <c r="AA76" s="1083"/>
      <c r="AB76" s="1083"/>
      <c r="AC76" s="1083"/>
      <c r="AD76" s="1083"/>
      <c r="AE76" s="1083"/>
      <c r="AF76" s="1083"/>
      <c r="AG76" s="1083"/>
      <c r="AH76" s="1083"/>
      <c r="AI76" s="1083"/>
      <c r="AJ76" s="1083"/>
      <c r="AK76" s="1083"/>
      <c r="AL76" s="1083"/>
      <c r="AM76" s="1083"/>
      <c r="AN76" s="1083"/>
      <c r="AO76" s="1083"/>
      <c r="AP76" s="1083"/>
      <c r="AQ76" s="1083"/>
      <c r="AR76" s="1083"/>
      <c r="AS76" s="1083"/>
      <c r="AT76" s="1083"/>
      <c r="AU76" s="1083"/>
      <c r="AV76" s="1083"/>
      <c r="AW76" s="1083"/>
      <c r="AX76" s="1083"/>
      <c r="AY76" s="1083"/>
      <c r="AZ76" s="1086"/>
    </row>
    <row r="77" spans="1:52" s="605" customFormat="1" x14ac:dyDescent="0.25">
      <c r="A77" s="1083"/>
      <c r="B77" s="1087" t="s">
        <v>1127</v>
      </c>
      <c r="C77" s="1083"/>
      <c r="D77" s="1083"/>
      <c r="E77" s="1083"/>
      <c r="F77" s="1083"/>
      <c r="G77" s="1083"/>
      <c r="H77" s="1083"/>
      <c r="I77" s="1083"/>
      <c r="J77" s="1083"/>
      <c r="K77" s="1083"/>
      <c r="L77" s="1083"/>
      <c r="M77" s="1083"/>
      <c r="N77" s="1083"/>
      <c r="O77" s="1083"/>
      <c r="P77" s="1083"/>
      <c r="Q77" s="1083"/>
      <c r="R77" s="1083"/>
      <c r="S77" s="1083"/>
      <c r="T77" s="1083"/>
      <c r="U77" s="1083"/>
      <c r="V77" s="1083"/>
      <c r="W77" s="1083"/>
      <c r="X77" s="1083"/>
      <c r="Y77" s="1083"/>
      <c r="Z77" s="1083"/>
      <c r="AA77" s="1083"/>
      <c r="AB77" s="1083"/>
      <c r="AC77" s="1083"/>
      <c r="AD77" s="1083"/>
      <c r="AE77" s="1083"/>
      <c r="AF77" s="1083"/>
      <c r="AG77" s="1083"/>
      <c r="AH77" s="1083"/>
      <c r="AI77" s="1083"/>
      <c r="AJ77" s="1083"/>
      <c r="AK77" s="1083"/>
      <c r="AL77" s="1083"/>
      <c r="AM77" s="1083"/>
      <c r="AN77" s="1083"/>
      <c r="AO77" s="1083"/>
      <c r="AP77" s="1083"/>
      <c r="AQ77" s="1083"/>
      <c r="AR77" s="1083"/>
      <c r="AS77" s="1083"/>
      <c r="AT77" s="1083"/>
      <c r="AU77" s="1083"/>
      <c r="AV77" s="1083"/>
      <c r="AW77" s="1083"/>
      <c r="AX77" s="1083"/>
      <c r="AY77" s="1083"/>
      <c r="AZ77" s="1086"/>
    </row>
    <row r="78" spans="1:52" s="605" customFormat="1" x14ac:dyDescent="0.25">
      <c r="A78" s="1083"/>
      <c r="B78" s="1087" t="s">
        <v>1128</v>
      </c>
      <c r="C78" s="1083"/>
      <c r="D78" s="1083"/>
      <c r="E78" s="1083"/>
      <c r="F78" s="1083"/>
      <c r="G78" s="1083"/>
      <c r="H78" s="1083"/>
      <c r="I78" s="1083"/>
      <c r="J78" s="1083"/>
      <c r="K78" s="1083"/>
      <c r="L78" s="1083"/>
      <c r="M78" s="1083"/>
      <c r="N78" s="1083"/>
      <c r="O78" s="1083"/>
      <c r="P78" s="1083"/>
      <c r="Q78" s="1083"/>
      <c r="R78" s="1083"/>
      <c r="S78" s="1083"/>
      <c r="T78" s="1083"/>
      <c r="U78" s="1083"/>
      <c r="V78" s="1083"/>
      <c r="W78" s="1083"/>
      <c r="X78" s="1083"/>
      <c r="Y78" s="1083"/>
      <c r="Z78" s="1083"/>
      <c r="AA78" s="1083"/>
      <c r="AB78" s="1083"/>
      <c r="AC78" s="1083"/>
      <c r="AD78" s="1083"/>
      <c r="AE78" s="1083"/>
      <c r="AF78" s="1083"/>
      <c r="AG78" s="1083"/>
      <c r="AH78" s="1083"/>
      <c r="AI78" s="1083"/>
      <c r="AJ78" s="1083"/>
      <c r="AK78" s="1083"/>
      <c r="AL78" s="1083"/>
      <c r="AM78" s="1083"/>
      <c r="AN78" s="1083"/>
      <c r="AO78" s="1083"/>
      <c r="AP78" s="1083"/>
      <c r="AQ78" s="1083"/>
      <c r="AR78" s="1083"/>
      <c r="AS78" s="1083"/>
      <c r="AT78" s="1083"/>
      <c r="AU78" s="1083"/>
      <c r="AV78" s="1083"/>
      <c r="AW78" s="1083"/>
      <c r="AX78" s="1083"/>
      <c r="AY78" s="1083"/>
      <c r="AZ78" s="1086"/>
    </row>
    <row r="79" spans="1:52" s="605" customFormat="1" x14ac:dyDescent="0.25">
      <c r="A79" s="1083"/>
      <c r="B79" s="1087" t="s">
        <v>1129</v>
      </c>
      <c r="C79" s="1083"/>
      <c r="D79" s="1083"/>
      <c r="E79" s="1083"/>
      <c r="F79" s="1083"/>
      <c r="G79" s="1083"/>
      <c r="H79" s="1083"/>
      <c r="I79" s="1083"/>
      <c r="J79" s="1083"/>
      <c r="K79" s="1083"/>
      <c r="L79" s="1083"/>
      <c r="M79" s="1083"/>
      <c r="N79" s="1083"/>
      <c r="O79" s="1083"/>
      <c r="P79" s="1083"/>
      <c r="Q79" s="1083"/>
      <c r="R79" s="1083"/>
      <c r="S79" s="1083"/>
      <c r="T79" s="1083"/>
      <c r="U79" s="1083"/>
      <c r="V79" s="1083"/>
      <c r="W79" s="1083"/>
      <c r="X79" s="1083"/>
      <c r="Y79" s="1083"/>
      <c r="Z79" s="1083"/>
      <c r="AA79" s="1083"/>
      <c r="AB79" s="1083"/>
      <c r="AC79" s="1083"/>
      <c r="AD79" s="1083"/>
      <c r="AE79" s="1083"/>
      <c r="AF79" s="1083"/>
      <c r="AG79" s="1083"/>
      <c r="AH79" s="1083"/>
      <c r="AI79" s="1083"/>
      <c r="AJ79" s="1083"/>
      <c r="AK79" s="1083"/>
      <c r="AL79" s="1083"/>
      <c r="AM79" s="1083"/>
      <c r="AN79" s="1083"/>
      <c r="AO79" s="1083"/>
      <c r="AP79" s="1083"/>
      <c r="AQ79" s="1083"/>
      <c r="AR79" s="1083"/>
      <c r="AS79" s="1083"/>
      <c r="AT79" s="1083"/>
      <c r="AU79" s="1083"/>
      <c r="AV79" s="1083"/>
      <c r="AW79" s="1083"/>
      <c r="AX79" s="1083"/>
      <c r="AY79" s="1083"/>
      <c r="AZ79" s="1086"/>
    </row>
    <row r="80" spans="1:52" s="605" customFormat="1" x14ac:dyDescent="0.25">
      <c r="A80" s="1083"/>
      <c r="B80" s="1087" t="s">
        <v>1141</v>
      </c>
      <c r="C80" s="1083"/>
      <c r="D80" s="1083"/>
      <c r="E80" s="1083"/>
      <c r="F80" s="1083"/>
      <c r="G80" s="1083"/>
      <c r="H80" s="1083"/>
      <c r="I80" s="1083"/>
      <c r="J80" s="1083"/>
      <c r="K80" s="1083"/>
      <c r="L80" s="1083"/>
      <c r="M80" s="1083"/>
      <c r="N80" s="1083"/>
      <c r="O80" s="1083"/>
      <c r="P80" s="1083"/>
      <c r="Q80" s="1083"/>
      <c r="R80" s="1083"/>
      <c r="S80" s="1083"/>
      <c r="T80" s="1083"/>
      <c r="U80" s="1083"/>
      <c r="V80" s="1083"/>
      <c r="W80" s="1083"/>
      <c r="X80" s="1083"/>
      <c r="Y80" s="1083"/>
      <c r="Z80" s="1083"/>
      <c r="AA80" s="1083"/>
      <c r="AB80" s="1083"/>
      <c r="AC80" s="1083"/>
      <c r="AD80" s="1083"/>
      <c r="AE80" s="1083"/>
      <c r="AF80" s="1083"/>
      <c r="AG80" s="1083"/>
      <c r="AH80" s="1083"/>
      <c r="AI80" s="1083"/>
      <c r="AJ80" s="1083"/>
      <c r="AK80" s="1083"/>
      <c r="AL80" s="1083"/>
      <c r="AM80" s="1083"/>
      <c r="AN80" s="1083"/>
      <c r="AO80" s="1083"/>
      <c r="AP80" s="1083"/>
      <c r="AQ80" s="1083"/>
      <c r="AR80" s="1083"/>
      <c r="AS80" s="1083"/>
      <c r="AT80" s="1083"/>
      <c r="AU80" s="1083"/>
      <c r="AV80" s="1083"/>
      <c r="AW80" s="1083"/>
      <c r="AX80" s="1083"/>
      <c r="AY80" s="1083"/>
      <c r="AZ80" s="1086"/>
    </row>
    <row r="81" spans="1:52" s="605" customFormat="1" x14ac:dyDescent="0.25">
      <c r="A81" s="1083"/>
      <c r="B81" s="1084" t="s">
        <v>1027</v>
      </c>
      <c r="C81" s="1085"/>
      <c r="D81" s="1085"/>
      <c r="E81" s="1085"/>
      <c r="F81" s="1085"/>
      <c r="G81" s="1085"/>
      <c r="H81" s="1085"/>
      <c r="I81" s="1085"/>
      <c r="J81" s="1085"/>
      <c r="K81" s="1083"/>
      <c r="L81" s="1083"/>
      <c r="M81" s="1083"/>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3"/>
      <c r="AK81" s="1083"/>
      <c r="AL81" s="1083"/>
      <c r="AM81" s="1083"/>
      <c r="AN81" s="1083"/>
      <c r="AO81" s="1083"/>
      <c r="AP81" s="1083"/>
      <c r="AQ81" s="1083"/>
      <c r="AR81" s="1083"/>
      <c r="AS81" s="1083"/>
      <c r="AT81" s="1083"/>
      <c r="AU81" s="1083"/>
      <c r="AV81" s="1083"/>
      <c r="AW81" s="1083"/>
      <c r="AX81" s="1083"/>
      <c r="AY81" s="1083"/>
      <c r="AZ81" s="1086"/>
    </row>
    <row r="82" spans="1:52" s="605" customFormat="1" x14ac:dyDescent="0.25">
      <c r="A82" s="1083"/>
      <c r="B82" s="1087" t="s">
        <v>1142</v>
      </c>
      <c r="C82" s="1088"/>
      <c r="D82" s="1089"/>
      <c r="E82" s="1083"/>
      <c r="F82" s="1083"/>
      <c r="G82" s="1083"/>
      <c r="H82" s="1083"/>
      <c r="I82" s="1083"/>
      <c r="J82" s="1083"/>
      <c r="K82" s="1083"/>
      <c r="L82" s="1083"/>
      <c r="M82" s="1083"/>
      <c r="N82" s="1083"/>
      <c r="O82" s="1083"/>
      <c r="P82" s="1083"/>
      <c r="Q82" s="1083"/>
      <c r="R82" s="1083"/>
      <c r="S82" s="1083"/>
      <c r="T82" s="1083"/>
      <c r="U82" s="1083"/>
      <c r="V82" s="1083"/>
      <c r="W82" s="1083"/>
      <c r="X82" s="1083"/>
      <c r="Y82" s="1083"/>
      <c r="Z82" s="1083"/>
      <c r="AA82" s="1083"/>
      <c r="AB82" s="1083"/>
      <c r="AC82" s="1083"/>
      <c r="AD82" s="1083"/>
      <c r="AE82" s="1083"/>
      <c r="AF82" s="1083"/>
      <c r="AG82" s="1083"/>
      <c r="AH82" s="1083"/>
      <c r="AI82" s="1083"/>
      <c r="AJ82" s="1083"/>
      <c r="AK82" s="1083"/>
      <c r="AL82" s="1083"/>
      <c r="AM82" s="1083"/>
      <c r="AN82" s="1083"/>
      <c r="AO82" s="1083"/>
      <c r="AP82" s="1083"/>
      <c r="AQ82" s="1083"/>
      <c r="AR82" s="1083"/>
      <c r="AS82" s="1083"/>
      <c r="AT82" s="1083"/>
      <c r="AU82" s="1083"/>
      <c r="AV82" s="1083"/>
      <c r="AW82" s="1083"/>
      <c r="AX82" s="1083"/>
      <c r="AY82" s="1083"/>
      <c r="AZ82" s="1086"/>
    </row>
    <row r="83" spans="1:52" s="605" customFormat="1" x14ac:dyDescent="0.25">
      <c r="A83" s="1083"/>
      <c r="B83" s="1087" t="s">
        <v>1124</v>
      </c>
      <c r="C83" s="1083"/>
      <c r="D83" s="1083"/>
      <c r="E83" s="1083"/>
      <c r="F83" s="1083"/>
      <c r="G83" s="1083"/>
      <c r="H83" s="1083"/>
      <c r="I83" s="1083"/>
      <c r="J83" s="1083"/>
      <c r="K83" s="1083"/>
      <c r="L83" s="1083"/>
      <c r="M83" s="1083"/>
      <c r="N83" s="1083"/>
      <c r="O83" s="1083"/>
      <c r="P83" s="1083"/>
      <c r="Q83" s="1083"/>
      <c r="R83" s="1083"/>
      <c r="S83" s="1083"/>
      <c r="T83" s="1083"/>
      <c r="U83" s="1083"/>
      <c r="V83" s="1083"/>
      <c r="W83" s="1083"/>
      <c r="X83" s="1083"/>
      <c r="Y83" s="1083"/>
      <c r="Z83" s="1083"/>
      <c r="AA83" s="1083"/>
      <c r="AB83" s="1083"/>
      <c r="AC83" s="1083"/>
      <c r="AD83" s="1083"/>
      <c r="AE83" s="1083"/>
      <c r="AF83" s="1083"/>
      <c r="AG83" s="1083"/>
      <c r="AH83" s="1083"/>
      <c r="AI83" s="1083"/>
      <c r="AJ83" s="1083"/>
      <c r="AK83" s="1083"/>
      <c r="AL83" s="1083"/>
      <c r="AM83" s="1083"/>
      <c r="AN83" s="1083"/>
      <c r="AO83" s="1083"/>
      <c r="AP83" s="1083"/>
      <c r="AQ83" s="1083"/>
      <c r="AR83" s="1083"/>
      <c r="AS83" s="1083"/>
      <c r="AT83" s="1083"/>
      <c r="AU83" s="1083"/>
      <c r="AV83" s="1083"/>
      <c r="AW83" s="1083"/>
      <c r="AX83" s="1083"/>
      <c r="AY83" s="1083"/>
      <c r="AZ83" s="1086"/>
    </row>
    <row r="84" spans="1:52" s="605" customFormat="1" x14ac:dyDescent="0.25">
      <c r="A84" s="1083"/>
      <c r="B84" s="1087" t="s">
        <v>1213</v>
      </c>
      <c r="C84" s="1083"/>
      <c r="D84" s="1083"/>
      <c r="E84" s="1083"/>
      <c r="F84" s="1083"/>
      <c r="G84" s="1083"/>
      <c r="H84" s="1083"/>
      <c r="I84" s="1083"/>
      <c r="J84" s="1083"/>
      <c r="K84" s="1083"/>
      <c r="L84" s="1083"/>
      <c r="M84" s="1083"/>
      <c r="N84" s="1083"/>
      <c r="O84" s="1083"/>
      <c r="P84" s="1083"/>
      <c r="Q84" s="1083"/>
      <c r="R84" s="1083"/>
      <c r="S84" s="1083"/>
      <c r="T84" s="1083"/>
      <c r="U84" s="1083"/>
      <c r="V84" s="1083"/>
      <c r="W84" s="1083"/>
      <c r="X84" s="1083"/>
      <c r="Y84" s="1083"/>
      <c r="Z84" s="1083"/>
      <c r="AA84" s="1083"/>
      <c r="AB84" s="1083"/>
      <c r="AC84" s="1083"/>
      <c r="AD84" s="1083"/>
      <c r="AE84" s="1083"/>
      <c r="AF84" s="1083"/>
      <c r="AG84" s="1083"/>
      <c r="AH84" s="1083"/>
      <c r="AI84" s="1083"/>
      <c r="AJ84" s="1083"/>
      <c r="AK84" s="1083"/>
      <c r="AL84" s="1083"/>
      <c r="AM84" s="1083"/>
      <c r="AN84" s="1083"/>
      <c r="AO84" s="1083"/>
      <c r="AP84" s="1083"/>
      <c r="AQ84" s="1083"/>
      <c r="AR84" s="1083"/>
      <c r="AS84" s="1083"/>
      <c r="AT84" s="1083"/>
      <c r="AU84" s="1083"/>
      <c r="AV84" s="1083"/>
      <c r="AW84" s="1083"/>
      <c r="AX84" s="1083"/>
      <c r="AY84" s="1083"/>
      <c r="AZ84" s="1086"/>
    </row>
    <row r="85" spans="1:52" s="605" customFormat="1" x14ac:dyDescent="0.25">
      <c r="A85" s="1083"/>
      <c r="B85" s="1087" t="s">
        <v>1126</v>
      </c>
      <c r="C85" s="1083"/>
      <c r="D85" s="1083"/>
      <c r="E85" s="1083"/>
      <c r="F85" s="1083"/>
      <c r="G85" s="1083"/>
      <c r="H85" s="1083"/>
      <c r="I85" s="1083"/>
      <c r="J85" s="1083"/>
      <c r="K85" s="1083"/>
      <c r="L85" s="1083"/>
      <c r="M85" s="1083"/>
      <c r="N85" s="1083"/>
      <c r="O85" s="1083"/>
      <c r="P85" s="1083"/>
      <c r="Q85" s="1083"/>
      <c r="R85" s="1083"/>
      <c r="S85" s="1083"/>
      <c r="T85" s="1083"/>
      <c r="U85" s="1083"/>
      <c r="V85" s="1083"/>
      <c r="W85" s="1083"/>
      <c r="X85" s="1083"/>
      <c r="Y85" s="1083"/>
      <c r="Z85" s="1083"/>
      <c r="AA85" s="1083"/>
      <c r="AB85" s="1083"/>
      <c r="AC85" s="1083"/>
      <c r="AD85" s="1083"/>
      <c r="AE85" s="1083"/>
      <c r="AF85" s="1083"/>
      <c r="AG85" s="1083"/>
      <c r="AH85" s="1083"/>
      <c r="AI85" s="1083"/>
      <c r="AJ85" s="1083"/>
      <c r="AK85" s="1083"/>
      <c r="AL85" s="1083"/>
      <c r="AM85" s="1083"/>
      <c r="AN85" s="1083"/>
      <c r="AO85" s="1083"/>
      <c r="AP85" s="1083"/>
      <c r="AQ85" s="1083"/>
      <c r="AR85" s="1083"/>
      <c r="AS85" s="1083"/>
      <c r="AT85" s="1083"/>
      <c r="AU85" s="1083"/>
      <c r="AV85" s="1083"/>
      <c r="AW85" s="1083"/>
      <c r="AX85" s="1083"/>
      <c r="AY85" s="1083"/>
      <c r="AZ85" s="1086"/>
    </row>
    <row r="86" spans="1:52" s="605" customFormat="1" x14ac:dyDescent="0.25">
      <c r="A86" s="1083"/>
      <c r="B86" s="1087" t="s">
        <v>1127</v>
      </c>
      <c r="C86" s="1083"/>
      <c r="D86" s="1083"/>
      <c r="E86" s="1083"/>
      <c r="F86" s="1083"/>
      <c r="G86" s="1083"/>
      <c r="H86" s="1083"/>
      <c r="I86" s="1083"/>
      <c r="J86" s="1083"/>
      <c r="K86" s="1083"/>
      <c r="L86" s="1083"/>
      <c r="M86" s="1083"/>
      <c r="N86" s="1083"/>
      <c r="O86" s="1083"/>
      <c r="P86" s="1083"/>
      <c r="Q86" s="1083"/>
      <c r="R86" s="1083"/>
      <c r="S86" s="1083"/>
      <c r="T86" s="1083"/>
      <c r="U86" s="1083"/>
      <c r="V86" s="1083"/>
      <c r="W86" s="1083"/>
      <c r="X86" s="1083"/>
      <c r="Y86" s="1083"/>
      <c r="Z86" s="1083"/>
      <c r="AA86" s="1083"/>
      <c r="AB86" s="1083"/>
      <c r="AC86" s="1083"/>
      <c r="AD86" s="1083"/>
      <c r="AE86" s="1083"/>
      <c r="AF86" s="1083"/>
      <c r="AG86" s="1083"/>
      <c r="AH86" s="1083"/>
      <c r="AI86" s="1083"/>
      <c r="AJ86" s="1083"/>
      <c r="AK86" s="1083"/>
      <c r="AL86" s="1083"/>
      <c r="AM86" s="1083"/>
      <c r="AN86" s="1083"/>
      <c r="AO86" s="1083"/>
      <c r="AP86" s="1083"/>
      <c r="AQ86" s="1083"/>
      <c r="AR86" s="1083"/>
      <c r="AS86" s="1083"/>
      <c r="AT86" s="1083"/>
      <c r="AU86" s="1083"/>
      <c r="AV86" s="1083"/>
      <c r="AW86" s="1083"/>
      <c r="AX86" s="1083"/>
      <c r="AY86" s="1083"/>
      <c r="AZ86" s="1086"/>
    </row>
    <row r="87" spans="1:52" s="605" customFormat="1" x14ac:dyDescent="0.25">
      <c r="A87" s="1083"/>
      <c r="B87" s="1087" t="s">
        <v>1128</v>
      </c>
      <c r="C87" s="1083"/>
      <c r="D87" s="1083"/>
      <c r="E87" s="1083"/>
      <c r="F87" s="1083"/>
      <c r="G87" s="1083"/>
      <c r="H87" s="1083"/>
      <c r="I87" s="1083"/>
      <c r="J87" s="1083"/>
      <c r="K87" s="1083"/>
      <c r="L87" s="1083"/>
      <c r="M87" s="1083"/>
      <c r="N87" s="1083"/>
      <c r="O87" s="1083"/>
      <c r="P87" s="1083"/>
      <c r="Q87" s="1083"/>
      <c r="R87" s="1083"/>
      <c r="S87" s="1083"/>
      <c r="T87" s="1083"/>
      <c r="U87" s="1083"/>
      <c r="V87" s="1083"/>
      <c r="W87" s="1083"/>
      <c r="X87" s="1083"/>
      <c r="Y87" s="1083"/>
      <c r="Z87" s="1083"/>
      <c r="AA87" s="1083"/>
      <c r="AB87" s="1083"/>
      <c r="AC87" s="1083"/>
      <c r="AD87" s="1083"/>
      <c r="AE87" s="1083"/>
      <c r="AF87" s="1083"/>
      <c r="AG87" s="1083"/>
      <c r="AH87" s="1083"/>
      <c r="AI87" s="1083"/>
      <c r="AJ87" s="1083"/>
      <c r="AK87" s="1083"/>
      <c r="AL87" s="1083"/>
      <c r="AM87" s="1083"/>
      <c r="AN87" s="1083"/>
      <c r="AO87" s="1083"/>
      <c r="AP87" s="1083"/>
      <c r="AQ87" s="1083"/>
      <c r="AR87" s="1083"/>
      <c r="AS87" s="1083"/>
      <c r="AT87" s="1083"/>
      <c r="AU87" s="1083"/>
      <c r="AV87" s="1083"/>
      <c r="AW87" s="1083"/>
      <c r="AX87" s="1083"/>
      <c r="AY87" s="1083"/>
      <c r="AZ87" s="1086"/>
    </row>
    <row r="88" spans="1:52" s="605" customFormat="1" x14ac:dyDescent="0.25">
      <c r="A88" s="1083"/>
      <c r="B88" s="1087" t="s">
        <v>1129</v>
      </c>
      <c r="C88" s="1083"/>
      <c r="D88" s="1083"/>
      <c r="E88" s="1083"/>
      <c r="F88" s="1083"/>
      <c r="G88" s="1083"/>
      <c r="H88" s="1083"/>
      <c r="I88" s="1083"/>
      <c r="J88" s="1083"/>
      <c r="K88" s="1083"/>
      <c r="L88" s="1083"/>
      <c r="M88" s="1083"/>
      <c r="N88" s="1083"/>
      <c r="O88" s="1083"/>
      <c r="P88" s="1083"/>
      <c r="Q88" s="1083"/>
      <c r="R88" s="1083"/>
      <c r="S88" s="1083"/>
      <c r="T88" s="1083"/>
      <c r="U88" s="1083"/>
      <c r="V88" s="1083"/>
      <c r="W88" s="1083"/>
      <c r="X88" s="1083"/>
      <c r="Y88" s="1083"/>
      <c r="Z88" s="1083"/>
      <c r="AA88" s="1083"/>
      <c r="AB88" s="1083"/>
      <c r="AC88" s="1083"/>
      <c r="AD88" s="1083"/>
      <c r="AE88" s="1083"/>
      <c r="AF88" s="1083"/>
      <c r="AG88" s="1083"/>
      <c r="AH88" s="1083"/>
      <c r="AI88" s="1083"/>
      <c r="AJ88" s="1083"/>
      <c r="AK88" s="1083"/>
      <c r="AL88" s="1083"/>
      <c r="AM88" s="1083"/>
      <c r="AN88" s="1083"/>
      <c r="AO88" s="1083"/>
      <c r="AP88" s="1083"/>
      <c r="AQ88" s="1083"/>
      <c r="AR88" s="1083"/>
      <c r="AS88" s="1083"/>
      <c r="AT88" s="1083"/>
      <c r="AU88" s="1083"/>
      <c r="AV88" s="1083"/>
      <c r="AW88" s="1083"/>
      <c r="AX88" s="1083"/>
      <c r="AY88" s="1083"/>
      <c r="AZ88" s="1086"/>
    </row>
    <row r="89" spans="1:52" s="605" customFormat="1" x14ac:dyDescent="0.25">
      <c r="A89" s="1083"/>
      <c r="B89" s="1087" t="s">
        <v>1143</v>
      </c>
      <c r="C89" s="1083"/>
      <c r="D89" s="1083"/>
      <c r="E89" s="1083"/>
      <c r="F89" s="1083"/>
      <c r="G89" s="1083"/>
      <c r="H89" s="1083"/>
      <c r="I89" s="1083"/>
      <c r="J89" s="1083"/>
      <c r="K89" s="1083"/>
      <c r="L89" s="1083"/>
      <c r="M89" s="1083"/>
      <c r="N89" s="1083"/>
      <c r="O89" s="1083"/>
      <c r="P89" s="1083"/>
      <c r="Q89" s="1083"/>
      <c r="R89" s="1083"/>
      <c r="S89" s="1083"/>
      <c r="T89" s="1083"/>
      <c r="U89" s="1083"/>
      <c r="V89" s="1083"/>
      <c r="W89" s="1083"/>
      <c r="X89" s="1083"/>
      <c r="Y89" s="1083"/>
      <c r="Z89" s="1083"/>
      <c r="AA89" s="1083"/>
      <c r="AB89" s="1083"/>
      <c r="AC89" s="1083"/>
      <c r="AD89" s="1083"/>
      <c r="AE89" s="1083"/>
      <c r="AF89" s="1083"/>
      <c r="AG89" s="1083"/>
      <c r="AH89" s="1083"/>
      <c r="AI89" s="1083"/>
      <c r="AJ89" s="1083"/>
      <c r="AK89" s="1083"/>
      <c r="AL89" s="1083"/>
      <c r="AM89" s="1083"/>
      <c r="AN89" s="1083"/>
      <c r="AO89" s="1083"/>
      <c r="AP89" s="1083"/>
      <c r="AQ89" s="1083"/>
      <c r="AR89" s="1083"/>
      <c r="AS89" s="1083"/>
      <c r="AT89" s="1083"/>
      <c r="AU89" s="1083"/>
      <c r="AV89" s="1083"/>
      <c r="AW89" s="1083"/>
      <c r="AX89" s="1083"/>
      <c r="AY89" s="1083"/>
      <c r="AZ89" s="1086"/>
    </row>
    <row r="90" spans="1:52" s="605" customFormat="1" x14ac:dyDescent="0.25">
      <c r="A90" s="1083"/>
      <c r="B90" s="1084" t="s">
        <v>455</v>
      </c>
      <c r="C90" s="1085"/>
      <c r="D90" s="1085"/>
      <c r="E90" s="1085"/>
      <c r="F90" s="1085"/>
      <c r="G90" s="1085"/>
      <c r="H90" s="1085"/>
      <c r="I90" s="1085"/>
      <c r="J90" s="1085"/>
      <c r="K90" s="1083"/>
      <c r="L90" s="1083"/>
      <c r="M90" s="1083"/>
      <c r="N90" s="1083"/>
      <c r="O90" s="1083"/>
      <c r="P90" s="1083"/>
      <c r="Q90" s="1083"/>
      <c r="R90" s="1083"/>
      <c r="S90" s="1083"/>
      <c r="T90" s="1083"/>
      <c r="U90" s="1083"/>
      <c r="V90" s="1083"/>
      <c r="W90" s="1083"/>
      <c r="X90" s="1083"/>
      <c r="Y90" s="1083"/>
      <c r="Z90" s="1083"/>
      <c r="AA90" s="1083"/>
      <c r="AB90" s="1083"/>
      <c r="AC90" s="1083"/>
      <c r="AD90" s="1083"/>
      <c r="AE90" s="1083"/>
      <c r="AF90" s="1083"/>
      <c r="AG90" s="1083"/>
      <c r="AH90" s="1083"/>
      <c r="AI90" s="1083"/>
      <c r="AJ90" s="1083"/>
      <c r="AK90" s="1083"/>
      <c r="AL90" s="1083"/>
      <c r="AM90" s="1083"/>
      <c r="AN90" s="1083"/>
      <c r="AO90" s="1083"/>
      <c r="AP90" s="1083"/>
      <c r="AQ90" s="1083"/>
      <c r="AR90" s="1083"/>
      <c r="AS90" s="1083"/>
      <c r="AT90" s="1083"/>
      <c r="AU90" s="1083"/>
      <c r="AV90" s="1083"/>
      <c r="AW90" s="1083"/>
      <c r="AX90" s="1083"/>
      <c r="AY90" s="1083"/>
      <c r="AZ90" s="1086"/>
    </row>
    <row r="91" spans="1:52" s="605" customFormat="1" x14ac:dyDescent="0.25">
      <c r="A91" s="1083"/>
      <c r="B91" s="1090" t="s">
        <v>1144</v>
      </c>
      <c r="C91" s="1088"/>
      <c r="D91" s="1089"/>
      <c r="E91" s="1083"/>
      <c r="F91" s="1083"/>
      <c r="G91" s="1083"/>
      <c r="H91" s="1083"/>
      <c r="I91" s="1083"/>
      <c r="J91" s="1083"/>
      <c r="K91" s="1083"/>
      <c r="L91" s="1083"/>
      <c r="M91" s="1083"/>
      <c r="N91" s="1083"/>
      <c r="O91" s="1083"/>
      <c r="P91" s="1083"/>
      <c r="Q91" s="1083"/>
      <c r="R91" s="1083"/>
      <c r="S91" s="1083"/>
      <c r="T91" s="1083"/>
      <c r="U91" s="1083"/>
      <c r="V91" s="1083"/>
      <c r="W91" s="1083"/>
      <c r="X91" s="1083"/>
      <c r="Y91" s="1083"/>
      <c r="Z91" s="1083"/>
      <c r="AA91" s="1083"/>
      <c r="AB91" s="1083"/>
      <c r="AC91" s="1083"/>
      <c r="AD91" s="1083"/>
      <c r="AE91" s="1083"/>
      <c r="AF91" s="1083"/>
      <c r="AG91" s="1083"/>
      <c r="AH91" s="1083"/>
      <c r="AI91" s="1083"/>
      <c r="AJ91" s="1083"/>
      <c r="AK91" s="1083"/>
      <c r="AL91" s="1083"/>
      <c r="AM91" s="1083"/>
      <c r="AN91" s="1083"/>
      <c r="AO91" s="1083"/>
      <c r="AP91" s="1083"/>
      <c r="AQ91" s="1083"/>
      <c r="AR91" s="1083"/>
      <c r="AS91" s="1083"/>
      <c r="AT91" s="1083"/>
      <c r="AU91" s="1083"/>
      <c r="AV91" s="1083"/>
      <c r="AW91" s="1083"/>
      <c r="AX91" s="1083"/>
      <c r="AY91" s="1083"/>
      <c r="AZ91" s="1086"/>
    </row>
    <row r="92" spans="1:52" s="605" customFormat="1" x14ac:dyDescent="0.25">
      <c r="A92" s="1083"/>
      <c r="B92" s="1087" t="s">
        <v>1145</v>
      </c>
      <c r="C92" s="1083"/>
      <c r="D92" s="1083"/>
      <c r="E92" s="1083"/>
      <c r="F92" s="1083"/>
      <c r="G92" s="1083"/>
      <c r="H92" s="1083"/>
      <c r="I92" s="1083"/>
      <c r="J92" s="1083"/>
      <c r="K92" s="1083"/>
      <c r="L92" s="1083"/>
      <c r="M92" s="1083"/>
      <c r="N92" s="1083"/>
      <c r="O92" s="1083"/>
      <c r="P92" s="1083"/>
      <c r="Q92" s="1083"/>
      <c r="R92" s="1083"/>
      <c r="S92" s="1083"/>
      <c r="T92" s="1083"/>
      <c r="U92" s="1083"/>
      <c r="V92" s="1083"/>
      <c r="W92" s="1083"/>
      <c r="X92" s="1083"/>
      <c r="Y92" s="1083"/>
      <c r="Z92" s="1083"/>
      <c r="AA92" s="1083"/>
      <c r="AB92" s="1083"/>
      <c r="AC92" s="1083"/>
      <c r="AD92" s="1083"/>
      <c r="AE92" s="1083"/>
      <c r="AF92" s="1083"/>
      <c r="AG92" s="1083"/>
      <c r="AH92" s="1083"/>
      <c r="AI92" s="1083"/>
      <c r="AJ92" s="1083"/>
      <c r="AK92" s="1083"/>
      <c r="AL92" s="1083"/>
      <c r="AM92" s="1083"/>
      <c r="AN92" s="1083"/>
      <c r="AO92" s="1083"/>
      <c r="AP92" s="1083"/>
      <c r="AQ92" s="1083"/>
      <c r="AR92" s="1083"/>
      <c r="AS92" s="1083"/>
      <c r="AT92" s="1083"/>
      <c r="AU92" s="1083"/>
      <c r="AV92" s="1083"/>
      <c r="AW92" s="1083"/>
      <c r="AX92" s="1083"/>
      <c r="AY92" s="1083"/>
      <c r="AZ92" s="1086"/>
    </row>
    <row r="93" spans="1:52" s="605" customFormat="1" x14ac:dyDescent="0.25">
      <c r="A93" s="1083"/>
      <c r="B93" s="1087" t="s">
        <v>1124</v>
      </c>
      <c r="C93" s="1083"/>
      <c r="D93" s="1083"/>
      <c r="E93" s="1083"/>
      <c r="F93" s="1083"/>
      <c r="G93" s="1083"/>
      <c r="H93" s="1083"/>
      <c r="I93" s="1083"/>
      <c r="J93" s="1083"/>
      <c r="K93" s="1083"/>
      <c r="L93" s="1083"/>
      <c r="M93" s="1083"/>
      <c r="N93" s="1083"/>
      <c r="O93" s="1083"/>
      <c r="P93" s="1083"/>
      <c r="Q93" s="1083"/>
      <c r="R93" s="1083"/>
      <c r="S93" s="1083"/>
      <c r="T93" s="1083"/>
      <c r="U93" s="1083"/>
      <c r="V93" s="1083"/>
      <c r="W93" s="1083"/>
      <c r="X93" s="1083"/>
      <c r="Y93" s="1083"/>
      <c r="Z93" s="1083"/>
      <c r="AA93" s="1083"/>
      <c r="AB93" s="1083"/>
      <c r="AC93" s="1083"/>
      <c r="AD93" s="1083"/>
      <c r="AE93" s="1083"/>
      <c r="AF93" s="1083"/>
      <c r="AG93" s="1083"/>
      <c r="AH93" s="1083"/>
      <c r="AI93" s="1083"/>
      <c r="AJ93" s="1083"/>
      <c r="AK93" s="1083"/>
      <c r="AL93" s="1083"/>
      <c r="AM93" s="1083"/>
      <c r="AN93" s="1083"/>
      <c r="AO93" s="1083"/>
      <c r="AP93" s="1083"/>
      <c r="AQ93" s="1083"/>
      <c r="AR93" s="1083"/>
      <c r="AS93" s="1083"/>
      <c r="AT93" s="1083"/>
      <c r="AU93" s="1083"/>
      <c r="AV93" s="1083"/>
      <c r="AW93" s="1083"/>
      <c r="AX93" s="1083"/>
      <c r="AY93" s="1083"/>
      <c r="AZ93" s="1086"/>
    </row>
    <row r="94" spans="1:52" s="605" customFormat="1" x14ac:dyDescent="0.25">
      <c r="A94" s="1083"/>
      <c r="B94" s="1087" t="s">
        <v>1127</v>
      </c>
      <c r="C94" s="1083"/>
      <c r="D94" s="1083"/>
      <c r="E94" s="1083"/>
      <c r="F94" s="1083"/>
      <c r="G94" s="1083"/>
      <c r="H94" s="1083"/>
      <c r="I94" s="1083"/>
      <c r="J94" s="1083"/>
      <c r="K94" s="1083"/>
      <c r="L94" s="1083"/>
      <c r="M94" s="1083"/>
      <c r="N94" s="1083"/>
      <c r="O94" s="1083"/>
      <c r="P94" s="1083"/>
      <c r="Q94" s="1083"/>
      <c r="R94" s="1083"/>
      <c r="S94" s="1083"/>
      <c r="T94" s="1083"/>
      <c r="U94" s="1083"/>
      <c r="V94" s="1083"/>
      <c r="W94" s="1083"/>
      <c r="X94" s="1083"/>
      <c r="Y94" s="1083"/>
      <c r="Z94" s="1083"/>
      <c r="AA94" s="1083"/>
      <c r="AB94" s="1083"/>
      <c r="AC94" s="1083"/>
      <c r="AD94" s="1083"/>
      <c r="AE94" s="1083"/>
      <c r="AF94" s="1083"/>
      <c r="AG94" s="1083"/>
      <c r="AH94" s="1083"/>
      <c r="AI94" s="1083"/>
      <c r="AJ94" s="1083"/>
      <c r="AK94" s="1083"/>
      <c r="AL94" s="1083"/>
      <c r="AM94" s="1083"/>
      <c r="AN94" s="1083"/>
      <c r="AO94" s="1083"/>
      <c r="AP94" s="1083"/>
      <c r="AQ94" s="1083"/>
      <c r="AR94" s="1083"/>
      <c r="AS94" s="1083"/>
      <c r="AT94" s="1083"/>
      <c r="AU94" s="1083"/>
      <c r="AV94" s="1083"/>
      <c r="AW94" s="1083"/>
      <c r="AX94" s="1083"/>
      <c r="AY94" s="1083"/>
      <c r="AZ94" s="1086"/>
    </row>
    <row r="95" spans="1:52" s="605" customFormat="1" x14ac:dyDescent="0.25">
      <c r="A95" s="1083"/>
      <c r="B95" s="1087" t="s">
        <v>1128</v>
      </c>
      <c r="C95" s="1083"/>
      <c r="D95" s="1083"/>
      <c r="E95" s="1083"/>
      <c r="F95" s="1083"/>
      <c r="G95" s="1083"/>
      <c r="H95" s="1083"/>
      <c r="I95" s="1083"/>
      <c r="J95" s="1083"/>
      <c r="K95" s="1083"/>
      <c r="L95" s="1083"/>
      <c r="M95" s="1083"/>
      <c r="N95" s="1083"/>
      <c r="O95" s="1083"/>
      <c r="P95" s="1083"/>
      <c r="Q95" s="1083"/>
      <c r="R95" s="1083"/>
      <c r="S95" s="1083"/>
      <c r="T95" s="1083"/>
      <c r="U95" s="1083"/>
      <c r="V95" s="1083"/>
      <c r="W95" s="1083"/>
      <c r="X95" s="1083"/>
      <c r="Y95" s="1083"/>
      <c r="Z95" s="1083"/>
      <c r="AA95" s="1083"/>
      <c r="AB95" s="1083"/>
      <c r="AC95" s="1083"/>
      <c r="AD95" s="1083"/>
      <c r="AE95" s="1083"/>
      <c r="AF95" s="1083"/>
      <c r="AG95" s="1083"/>
      <c r="AH95" s="1083"/>
      <c r="AI95" s="1083"/>
      <c r="AJ95" s="1083"/>
      <c r="AK95" s="1083"/>
      <c r="AL95" s="1083"/>
      <c r="AM95" s="1083"/>
      <c r="AN95" s="1083"/>
      <c r="AO95" s="1083"/>
      <c r="AP95" s="1083"/>
      <c r="AQ95" s="1083"/>
      <c r="AR95" s="1083"/>
      <c r="AS95" s="1083"/>
      <c r="AT95" s="1083"/>
      <c r="AU95" s="1083"/>
      <c r="AV95" s="1083"/>
      <c r="AW95" s="1083"/>
      <c r="AX95" s="1083"/>
      <c r="AY95" s="1083"/>
      <c r="AZ95" s="1086"/>
    </row>
    <row r="96" spans="1:52" s="605" customFormat="1" x14ac:dyDescent="0.25">
      <c r="A96" s="1083"/>
      <c r="B96" s="1087" t="s">
        <v>1129</v>
      </c>
      <c r="C96" s="1083"/>
      <c r="D96" s="1083"/>
      <c r="E96" s="1083"/>
      <c r="F96" s="1083"/>
      <c r="G96" s="1083"/>
      <c r="H96" s="1083"/>
      <c r="I96" s="1083"/>
      <c r="J96" s="1083"/>
      <c r="K96" s="1083"/>
      <c r="L96" s="1083"/>
      <c r="M96" s="1083"/>
      <c r="N96" s="1083"/>
      <c r="O96" s="1083"/>
      <c r="P96" s="1083"/>
      <c r="Q96" s="1083"/>
      <c r="R96" s="1083"/>
      <c r="S96" s="1083"/>
      <c r="T96" s="1083"/>
      <c r="U96" s="1083"/>
      <c r="V96" s="1083"/>
      <c r="W96" s="1083"/>
      <c r="X96" s="1083"/>
      <c r="Y96" s="1083"/>
      <c r="Z96" s="1083"/>
      <c r="AA96" s="1083"/>
      <c r="AB96" s="1083"/>
      <c r="AC96" s="1083"/>
      <c r="AD96" s="1083"/>
      <c r="AE96" s="1083"/>
      <c r="AF96" s="1083"/>
      <c r="AG96" s="1083"/>
      <c r="AH96" s="1083"/>
      <c r="AI96" s="1083"/>
      <c r="AJ96" s="1083"/>
      <c r="AK96" s="1083"/>
      <c r="AL96" s="1083"/>
      <c r="AM96" s="1083"/>
      <c r="AN96" s="1083"/>
      <c r="AO96" s="1083"/>
      <c r="AP96" s="1083"/>
      <c r="AQ96" s="1083"/>
      <c r="AR96" s="1083"/>
      <c r="AS96" s="1083"/>
      <c r="AT96" s="1083"/>
      <c r="AU96" s="1083"/>
      <c r="AV96" s="1083"/>
      <c r="AW96" s="1083"/>
      <c r="AX96" s="1083"/>
      <c r="AY96" s="1083"/>
      <c r="AZ96" s="1086"/>
    </row>
    <row r="97" spans="1:52" s="605" customFormat="1" x14ac:dyDescent="0.25">
      <c r="A97" s="1083"/>
      <c r="B97" s="1087" t="s">
        <v>1146</v>
      </c>
      <c r="C97" s="1083"/>
      <c r="D97" s="1083"/>
      <c r="E97" s="1083"/>
      <c r="F97" s="1083"/>
      <c r="G97" s="1083"/>
      <c r="H97" s="1083"/>
      <c r="I97" s="1083"/>
      <c r="J97" s="1083"/>
      <c r="K97" s="1083"/>
      <c r="L97" s="1083"/>
      <c r="M97" s="1083"/>
      <c r="N97" s="1083"/>
      <c r="O97" s="1083"/>
      <c r="P97" s="1083"/>
      <c r="Q97" s="1083"/>
      <c r="R97" s="1083"/>
      <c r="S97" s="1083"/>
      <c r="T97" s="1083"/>
      <c r="U97" s="1083"/>
      <c r="V97" s="1083"/>
      <c r="W97" s="1083"/>
      <c r="X97" s="1083"/>
      <c r="Y97" s="1083"/>
      <c r="Z97" s="1083"/>
      <c r="AA97" s="1083"/>
      <c r="AB97" s="1083"/>
      <c r="AC97" s="1083"/>
      <c r="AD97" s="1083"/>
      <c r="AE97" s="1083"/>
      <c r="AF97" s="1083"/>
      <c r="AG97" s="1083"/>
      <c r="AH97" s="1083"/>
      <c r="AI97" s="1083"/>
      <c r="AJ97" s="1083"/>
      <c r="AK97" s="1083"/>
      <c r="AL97" s="1083"/>
      <c r="AM97" s="1083"/>
      <c r="AN97" s="1083"/>
      <c r="AO97" s="1083"/>
      <c r="AP97" s="1083"/>
      <c r="AQ97" s="1083"/>
      <c r="AR97" s="1083"/>
      <c r="AS97" s="1083"/>
      <c r="AT97" s="1083"/>
      <c r="AU97" s="1083"/>
      <c r="AV97" s="1083"/>
      <c r="AW97" s="1083"/>
      <c r="AX97" s="1083"/>
      <c r="AY97" s="1083"/>
      <c r="AZ97" s="1086"/>
    </row>
    <row r="98" spans="1:52" x14ac:dyDescent="0.25">
      <c r="A98" s="1081"/>
      <c r="B98" s="1091" t="s">
        <v>437</v>
      </c>
      <c r="C98" s="1092"/>
      <c r="D98" s="1092"/>
      <c r="E98" s="1092"/>
      <c r="F98" s="1092"/>
      <c r="G98" s="1092"/>
      <c r="H98" s="1092"/>
      <c r="I98" s="1092"/>
      <c r="J98" s="1092"/>
      <c r="K98" s="1081"/>
      <c r="L98" s="1081"/>
      <c r="M98" s="1081"/>
      <c r="N98" s="1081"/>
      <c r="O98" s="1081"/>
      <c r="P98" s="1081"/>
      <c r="Q98" s="1081"/>
      <c r="R98" s="1081"/>
      <c r="S98" s="1081"/>
      <c r="T98" s="1081"/>
      <c r="U98" s="1081"/>
      <c r="V98" s="1081"/>
      <c r="W98" s="1081"/>
      <c r="X98" s="1081"/>
      <c r="Y98" s="1081"/>
      <c r="Z98" s="1081"/>
      <c r="AA98" s="1081"/>
      <c r="AB98" s="1081"/>
      <c r="AC98" s="1081"/>
      <c r="AD98" s="1081"/>
      <c r="AE98" s="1081"/>
      <c r="AF98" s="1081"/>
      <c r="AG98" s="1081"/>
      <c r="AH98" s="1081"/>
      <c r="AI98" s="1081"/>
      <c r="AJ98" s="1081"/>
      <c r="AK98" s="1081"/>
      <c r="AL98" s="1081"/>
      <c r="AM98" s="1081"/>
      <c r="AN98" s="1081"/>
      <c r="AO98" s="1081"/>
      <c r="AP98" s="1081"/>
      <c r="AQ98" s="1081"/>
      <c r="AR98" s="1081"/>
      <c r="AS98" s="1081"/>
      <c r="AT98" s="1081"/>
      <c r="AU98" s="1081"/>
      <c r="AV98" s="1081"/>
      <c r="AW98" s="1081"/>
      <c r="AX98" s="1081"/>
      <c r="AY98" s="1081"/>
      <c r="AZ98" s="1082"/>
    </row>
    <row r="99" spans="1:52" x14ac:dyDescent="0.25">
      <c r="A99" s="1081"/>
      <c r="B99" s="1093" t="s">
        <v>1147</v>
      </c>
      <c r="C99" s="1094"/>
      <c r="D99" s="1095"/>
      <c r="E99" s="1081"/>
      <c r="F99" s="1081"/>
      <c r="G99" s="1081"/>
      <c r="H99" s="1081"/>
      <c r="I99" s="1081"/>
      <c r="J99" s="1081"/>
      <c r="K99" s="1081"/>
      <c r="L99" s="1081"/>
      <c r="M99" s="1081"/>
      <c r="N99" s="1081"/>
      <c r="O99" s="1081"/>
      <c r="P99" s="1081"/>
      <c r="Q99" s="1081"/>
      <c r="R99" s="1081"/>
      <c r="S99" s="1081"/>
      <c r="T99" s="1081"/>
      <c r="U99" s="1081"/>
      <c r="V99" s="1081"/>
      <c r="W99" s="1081"/>
      <c r="X99" s="1081"/>
      <c r="Y99" s="1081"/>
      <c r="Z99" s="1081"/>
      <c r="AA99" s="1081"/>
      <c r="AB99" s="1081"/>
      <c r="AC99" s="1081"/>
      <c r="AD99" s="1081"/>
      <c r="AE99" s="1081"/>
      <c r="AF99" s="1081"/>
      <c r="AG99" s="1081"/>
      <c r="AH99" s="1081"/>
      <c r="AI99" s="1081"/>
      <c r="AJ99" s="1081"/>
      <c r="AK99" s="1081"/>
      <c r="AL99" s="1081"/>
      <c r="AM99" s="1081"/>
      <c r="AN99" s="1081"/>
      <c r="AO99" s="1081"/>
      <c r="AP99" s="1081"/>
      <c r="AQ99" s="1081"/>
      <c r="AR99" s="1081"/>
      <c r="AS99" s="1081"/>
      <c r="AT99" s="1081"/>
      <c r="AU99" s="1081"/>
      <c r="AV99" s="1081"/>
      <c r="AW99" s="1081"/>
      <c r="AX99" s="1081"/>
      <c r="AY99" s="1081"/>
      <c r="AZ99" s="1082"/>
    </row>
    <row r="100" spans="1:52" x14ac:dyDescent="0.25">
      <c r="A100" s="1081"/>
      <c r="B100" s="1096" t="s">
        <v>1124</v>
      </c>
      <c r="C100" s="1081"/>
      <c r="D100" s="1081"/>
      <c r="E100" s="1081"/>
      <c r="F100" s="1081"/>
      <c r="G100" s="1081"/>
      <c r="H100" s="1081"/>
      <c r="I100" s="1081"/>
      <c r="J100" s="1081"/>
      <c r="K100" s="1081"/>
      <c r="L100" s="1081"/>
      <c r="M100" s="1081"/>
      <c r="N100" s="1081"/>
      <c r="O100" s="1081"/>
      <c r="P100" s="1081"/>
      <c r="Q100" s="1081"/>
      <c r="R100" s="1081"/>
      <c r="S100" s="1081"/>
      <c r="T100" s="1081"/>
      <c r="U100" s="1081"/>
      <c r="V100" s="1081"/>
      <c r="W100" s="1081"/>
      <c r="X100" s="1081"/>
      <c r="Y100" s="1081"/>
      <c r="Z100" s="1081"/>
      <c r="AA100" s="1081"/>
      <c r="AB100" s="1081"/>
      <c r="AC100" s="1081"/>
      <c r="AD100" s="1081"/>
      <c r="AE100" s="1081"/>
      <c r="AF100" s="1081"/>
      <c r="AG100" s="1081"/>
      <c r="AH100" s="1081"/>
      <c r="AI100" s="1081"/>
      <c r="AJ100" s="1081"/>
      <c r="AK100" s="1081"/>
      <c r="AL100" s="1081"/>
      <c r="AM100" s="1081"/>
      <c r="AN100" s="1081"/>
      <c r="AO100" s="1081"/>
      <c r="AP100" s="1081"/>
      <c r="AQ100" s="1081"/>
      <c r="AR100" s="1081"/>
      <c r="AS100" s="1081"/>
      <c r="AT100" s="1081"/>
      <c r="AU100" s="1081"/>
      <c r="AV100" s="1081"/>
      <c r="AW100" s="1081"/>
      <c r="AX100" s="1081"/>
      <c r="AY100" s="1081"/>
      <c r="AZ100" s="1082"/>
    </row>
    <row r="101" spans="1:52" x14ac:dyDescent="0.25">
      <c r="A101" s="1081"/>
      <c r="B101" s="1096" t="s">
        <v>1148</v>
      </c>
      <c r="C101" s="1081"/>
      <c r="D101" s="1081"/>
      <c r="E101" s="1081"/>
      <c r="F101" s="1081"/>
      <c r="G101" s="1081"/>
      <c r="H101" s="1081"/>
      <c r="I101" s="1081"/>
      <c r="J101" s="1081"/>
      <c r="K101" s="1081"/>
      <c r="L101" s="1081"/>
      <c r="M101" s="1081"/>
      <c r="N101" s="1081"/>
      <c r="O101" s="1081"/>
      <c r="P101" s="1081"/>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1"/>
      <c r="AK101" s="1081"/>
      <c r="AL101" s="1081"/>
      <c r="AM101" s="1081"/>
      <c r="AN101" s="1081"/>
      <c r="AO101" s="1081"/>
      <c r="AP101" s="1081"/>
      <c r="AQ101" s="1081"/>
      <c r="AR101" s="1081"/>
      <c r="AS101" s="1081"/>
      <c r="AT101" s="1081"/>
      <c r="AU101" s="1081"/>
      <c r="AV101" s="1081"/>
      <c r="AW101" s="1081"/>
      <c r="AX101" s="1081"/>
      <c r="AY101" s="1081"/>
      <c r="AZ101" s="1082"/>
    </row>
    <row r="102" spans="1:52" x14ac:dyDescent="0.25">
      <c r="A102" s="1081"/>
      <c r="B102" s="1096" t="s">
        <v>1149</v>
      </c>
      <c r="C102" s="1081"/>
      <c r="D102" s="1081"/>
      <c r="E102" s="1081"/>
      <c r="F102" s="1081"/>
      <c r="G102" s="1081"/>
      <c r="H102" s="1081"/>
      <c r="I102" s="1081"/>
      <c r="J102" s="1081"/>
      <c r="K102" s="1081"/>
      <c r="L102" s="1081"/>
      <c r="M102" s="1081"/>
      <c r="N102" s="1081"/>
      <c r="O102" s="1081"/>
      <c r="P102" s="1081"/>
      <c r="Q102" s="1081"/>
      <c r="R102" s="1081"/>
      <c r="S102" s="1081"/>
      <c r="T102" s="1081"/>
      <c r="U102" s="1081"/>
      <c r="V102" s="1081"/>
      <c r="W102" s="1081"/>
      <c r="X102" s="1081"/>
      <c r="Y102" s="1081"/>
      <c r="Z102" s="1081"/>
      <c r="AA102" s="1081"/>
      <c r="AB102" s="1081"/>
      <c r="AC102" s="1081"/>
      <c r="AD102" s="1081"/>
      <c r="AE102" s="1081"/>
      <c r="AF102" s="1081"/>
      <c r="AG102" s="1081"/>
      <c r="AH102" s="1081"/>
      <c r="AI102" s="1081"/>
      <c r="AJ102" s="1081"/>
      <c r="AK102" s="1081"/>
      <c r="AL102" s="1081"/>
      <c r="AM102" s="1081"/>
      <c r="AN102" s="1081"/>
      <c r="AO102" s="1081"/>
      <c r="AP102" s="1081"/>
      <c r="AQ102" s="1081"/>
      <c r="AR102" s="1081"/>
      <c r="AS102" s="1081"/>
      <c r="AT102" s="1081"/>
      <c r="AU102" s="1081"/>
      <c r="AV102" s="1081"/>
      <c r="AW102" s="1081"/>
      <c r="AX102" s="1081"/>
      <c r="AY102" s="1081"/>
      <c r="AZ102" s="1082"/>
    </row>
    <row r="103" spans="1:52" s="605" customFormat="1" x14ac:dyDescent="0.25">
      <c r="A103" s="1083"/>
      <c r="B103" s="1087" t="s">
        <v>1127</v>
      </c>
      <c r="C103" s="1083"/>
      <c r="D103" s="1083"/>
      <c r="E103" s="1083"/>
      <c r="F103" s="1083"/>
      <c r="G103" s="1083"/>
      <c r="H103" s="1083"/>
      <c r="I103" s="1083"/>
      <c r="J103" s="1083"/>
      <c r="K103" s="1083"/>
      <c r="L103" s="1083"/>
      <c r="M103" s="1083"/>
      <c r="N103" s="1083"/>
      <c r="O103" s="1083"/>
      <c r="P103" s="1083"/>
      <c r="Q103" s="1083"/>
      <c r="R103" s="1083"/>
      <c r="S103" s="1083"/>
      <c r="T103" s="1083"/>
      <c r="U103" s="1083"/>
      <c r="V103" s="1083"/>
      <c r="W103" s="1083"/>
      <c r="X103" s="1083"/>
      <c r="Y103" s="1083"/>
      <c r="Z103" s="1083"/>
      <c r="AA103" s="1083"/>
      <c r="AB103" s="1083"/>
      <c r="AC103" s="1083"/>
      <c r="AD103" s="1083"/>
      <c r="AE103" s="1083"/>
      <c r="AF103" s="1083"/>
      <c r="AG103" s="1083"/>
      <c r="AH103" s="1083"/>
      <c r="AI103" s="1083"/>
      <c r="AJ103" s="1083"/>
      <c r="AK103" s="1083"/>
      <c r="AL103" s="1083"/>
      <c r="AM103" s="1083"/>
      <c r="AN103" s="1083"/>
      <c r="AO103" s="1083"/>
      <c r="AP103" s="1083"/>
      <c r="AQ103" s="1083"/>
      <c r="AR103" s="1083"/>
      <c r="AS103" s="1083"/>
      <c r="AT103" s="1083"/>
      <c r="AU103" s="1083"/>
      <c r="AV103" s="1083"/>
      <c r="AW103" s="1083"/>
      <c r="AX103" s="1083"/>
      <c r="AY103" s="1083"/>
      <c r="AZ103" s="1086"/>
    </row>
    <row r="104" spans="1:52" s="605" customFormat="1" x14ac:dyDescent="0.25">
      <c r="A104" s="1083"/>
      <c r="B104" s="1087" t="s">
        <v>1128</v>
      </c>
      <c r="C104" s="1083"/>
      <c r="D104" s="1083"/>
      <c r="E104" s="1083"/>
      <c r="F104" s="1083"/>
      <c r="G104" s="1083"/>
      <c r="H104" s="1083"/>
      <c r="I104" s="1083"/>
      <c r="J104" s="1083"/>
      <c r="K104" s="1083"/>
      <c r="L104" s="1083"/>
      <c r="M104" s="1083"/>
      <c r="N104" s="1083"/>
      <c r="O104" s="1083"/>
      <c r="P104" s="1083"/>
      <c r="Q104" s="1083"/>
      <c r="R104" s="1083"/>
      <c r="S104" s="1083"/>
      <c r="T104" s="1083"/>
      <c r="U104" s="1083"/>
      <c r="V104" s="1083"/>
      <c r="W104" s="1083"/>
      <c r="X104" s="1083"/>
      <c r="Y104" s="1083"/>
      <c r="Z104" s="1083"/>
      <c r="AA104" s="1083"/>
      <c r="AB104" s="1083"/>
      <c r="AC104" s="1083"/>
      <c r="AD104" s="1083"/>
      <c r="AE104" s="1083"/>
      <c r="AF104" s="1083"/>
      <c r="AG104" s="1083"/>
      <c r="AH104" s="1083"/>
      <c r="AI104" s="1083"/>
      <c r="AJ104" s="1083"/>
      <c r="AK104" s="1083"/>
      <c r="AL104" s="1083"/>
      <c r="AM104" s="1083"/>
      <c r="AN104" s="1083"/>
      <c r="AO104" s="1083"/>
      <c r="AP104" s="1083"/>
      <c r="AQ104" s="1083"/>
      <c r="AR104" s="1083"/>
      <c r="AS104" s="1083"/>
      <c r="AT104" s="1083"/>
      <c r="AU104" s="1083"/>
      <c r="AV104" s="1083"/>
      <c r="AW104" s="1083"/>
      <c r="AX104" s="1083"/>
      <c r="AY104" s="1083"/>
      <c r="AZ104" s="1086"/>
    </row>
    <row r="105" spans="1:52" s="605" customFormat="1" x14ac:dyDescent="0.25">
      <c r="A105" s="1083"/>
      <c r="B105" s="1087" t="s">
        <v>1129</v>
      </c>
      <c r="C105" s="1083"/>
      <c r="D105" s="1083"/>
      <c r="E105" s="1083"/>
      <c r="F105" s="1083"/>
      <c r="G105" s="1083"/>
      <c r="H105" s="1083"/>
      <c r="I105" s="1083"/>
      <c r="J105" s="1083"/>
      <c r="K105" s="1083"/>
      <c r="L105" s="1083"/>
      <c r="M105" s="1083"/>
      <c r="N105" s="1083"/>
      <c r="O105" s="1083"/>
      <c r="P105" s="1083"/>
      <c r="Q105" s="1083"/>
      <c r="R105" s="1083"/>
      <c r="S105" s="1083"/>
      <c r="T105" s="1083"/>
      <c r="U105" s="1083"/>
      <c r="V105" s="1083"/>
      <c r="W105" s="1083"/>
      <c r="X105" s="1083"/>
      <c r="Y105" s="1083"/>
      <c r="Z105" s="1083"/>
      <c r="AA105" s="1083"/>
      <c r="AB105" s="1083"/>
      <c r="AC105" s="1083"/>
      <c r="AD105" s="1083"/>
      <c r="AE105" s="1083"/>
      <c r="AF105" s="1083"/>
      <c r="AG105" s="1083"/>
      <c r="AH105" s="1083"/>
      <c r="AI105" s="1083"/>
      <c r="AJ105" s="1083"/>
      <c r="AK105" s="1083"/>
      <c r="AL105" s="1083"/>
      <c r="AM105" s="1083"/>
      <c r="AN105" s="1083"/>
      <c r="AO105" s="1083"/>
      <c r="AP105" s="1083"/>
      <c r="AQ105" s="1083"/>
      <c r="AR105" s="1083"/>
      <c r="AS105" s="1083"/>
      <c r="AT105" s="1083"/>
      <c r="AU105" s="1083"/>
      <c r="AV105" s="1083"/>
      <c r="AW105" s="1083"/>
      <c r="AX105" s="1083"/>
      <c r="AY105" s="1083"/>
      <c r="AZ105" s="1086"/>
    </row>
    <row r="106" spans="1:52" x14ac:dyDescent="0.25">
      <c r="A106" s="1081"/>
      <c r="B106" s="1096" t="s">
        <v>1150</v>
      </c>
      <c r="C106" s="1081"/>
      <c r="D106" s="1081"/>
      <c r="E106" s="1081"/>
      <c r="F106" s="1081"/>
      <c r="G106" s="1081"/>
      <c r="H106" s="1081"/>
      <c r="I106" s="1081"/>
      <c r="J106" s="1081"/>
      <c r="K106" s="1081"/>
      <c r="L106" s="1081"/>
      <c r="M106" s="1081"/>
      <c r="N106" s="1081"/>
      <c r="O106" s="1081"/>
      <c r="P106" s="1081"/>
      <c r="Q106" s="1081"/>
      <c r="R106" s="1081"/>
      <c r="S106" s="1081"/>
      <c r="T106" s="1081"/>
      <c r="U106" s="1081"/>
      <c r="V106" s="1081"/>
      <c r="W106" s="1081"/>
      <c r="X106" s="1081"/>
      <c r="Y106" s="1081"/>
      <c r="Z106" s="1081"/>
      <c r="AA106" s="1081"/>
      <c r="AB106" s="1081"/>
      <c r="AC106" s="1081"/>
      <c r="AD106" s="1081"/>
      <c r="AE106" s="1081"/>
      <c r="AF106" s="1081"/>
      <c r="AG106" s="1081"/>
      <c r="AH106" s="1081"/>
      <c r="AI106" s="1081"/>
      <c r="AJ106" s="1081"/>
      <c r="AK106" s="1081"/>
      <c r="AL106" s="1081"/>
      <c r="AM106" s="1081"/>
      <c r="AN106" s="1081"/>
      <c r="AO106" s="1081"/>
      <c r="AP106" s="1081"/>
      <c r="AQ106" s="1081"/>
      <c r="AR106" s="1081"/>
      <c r="AS106" s="1081"/>
      <c r="AT106" s="1081"/>
      <c r="AU106" s="1081"/>
      <c r="AV106" s="1081"/>
      <c r="AW106" s="1081"/>
      <c r="AX106" s="1081"/>
      <c r="AY106" s="1081"/>
      <c r="AZ106" s="1082"/>
    </row>
    <row r="107" spans="1:52" x14ac:dyDescent="0.25">
      <c r="A107" s="1081"/>
      <c r="B107" s="1091" t="s">
        <v>438</v>
      </c>
      <c r="C107" s="1081"/>
      <c r="D107" s="1081"/>
      <c r="E107" s="1081"/>
      <c r="F107" s="1081"/>
      <c r="G107" s="1081"/>
      <c r="H107" s="1081"/>
      <c r="I107" s="1081"/>
      <c r="J107" s="1081"/>
      <c r="K107" s="1081"/>
      <c r="L107" s="1081"/>
      <c r="M107" s="1081"/>
      <c r="N107" s="1081"/>
      <c r="O107" s="1081"/>
      <c r="P107" s="1081"/>
      <c r="Q107" s="1081"/>
      <c r="R107" s="1081"/>
      <c r="S107" s="1081"/>
      <c r="T107" s="1081"/>
      <c r="U107" s="1081"/>
      <c r="V107" s="1081"/>
      <c r="W107" s="1081"/>
      <c r="X107" s="1081"/>
      <c r="Y107" s="1081"/>
      <c r="Z107" s="1081"/>
      <c r="AA107" s="1081"/>
      <c r="AB107" s="1081"/>
      <c r="AC107" s="1081"/>
      <c r="AD107" s="1081"/>
      <c r="AE107" s="1081"/>
      <c r="AF107" s="1081"/>
      <c r="AG107" s="1081"/>
      <c r="AH107" s="1081"/>
      <c r="AI107" s="1081"/>
      <c r="AJ107" s="1081"/>
      <c r="AK107" s="1081"/>
      <c r="AL107" s="1081"/>
      <c r="AM107" s="1081"/>
      <c r="AN107" s="1081"/>
      <c r="AO107" s="1081"/>
      <c r="AP107" s="1081"/>
      <c r="AQ107" s="1081"/>
      <c r="AR107" s="1081"/>
      <c r="AS107" s="1081"/>
      <c r="AT107" s="1081"/>
      <c r="AU107" s="1081"/>
      <c r="AV107" s="1081"/>
      <c r="AW107" s="1081"/>
      <c r="AX107" s="1081"/>
      <c r="AY107" s="1081"/>
      <c r="AZ107" s="1082"/>
    </row>
    <row r="108" spans="1:52" x14ac:dyDescent="0.25">
      <c r="A108" s="1081"/>
      <c r="B108" s="1096" t="s">
        <v>1151</v>
      </c>
      <c r="C108" s="1081"/>
      <c r="D108" s="1081"/>
      <c r="E108" s="1081"/>
      <c r="F108" s="1081"/>
      <c r="G108" s="1081"/>
      <c r="H108" s="1081"/>
      <c r="I108" s="1081"/>
      <c r="J108" s="1081"/>
      <c r="K108" s="1081"/>
      <c r="L108" s="1081"/>
      <c r="M108" s="1081"/>
      <c r="N108" s="1081"/>
      <c r="O108" s="1081"/>
      <c r="P108" s="1081"/>
      <c r="Q108" s="1081"/>
      <c r="R108" s="1081"/>
      <c r="S108" s="1081"/>
      <c r="T108" s="1081"/>
      <c r="U108" s="1081"/>
      <c r="V108" s="1081"/>
      <c r="W108" s="1081"/>
      <c r="X108" s="1081"/>
      <c r="Y108" s="1081"/>
      <c r="Z108" s="1081"/>
      <c r="AA108" s="1081"/>
      <c r="AB108" s="1081"/>
      <c r="AC108" s="1081"/>
      <c r="AD108" s="1081"/>
      <c r="AE108" s="1081"/>
      <c r="AF108" s="1081"/>
      <c r="AG108" s="1081"/>
      <c r="AH108" s="1081"/>
      <c r="AI108" s="1081"/>
      <c r="AJ108" s="1081"/>
      <c r="AK108" s="1081"/>
      <c r="AL108" s="1081"/>
      <c r="AM108" s="1081"/>
      <c r="AN108" s="1081"/>
      <c r="AO108" s="1081"/>
      <c r="AP108" s="1081"/>
      <c r="AQ108" s="1081"/>
      <c r="AR108" s="1081"/>
      <c r="AS108" s="1081"/>
      <c r="AT108" s="1081"/>
      <c r="AU108" s="1081"/>
      <c r="AV108" s="1081"/>
      <c r="AW108" s="1081"/>
      <c r="AX108" s="1081"/>
      <c r="AY108" s="1081"/>
      <c r="AZ108" s="1082"/>
    </row>
    <row r="109" spans="1:52" s="605" customFormat="1" x14ac:dyDescent="0.25">
      <c r="A109" s="1083"/>
      <c r="B109" s="1087" t="s">
        <v>1152</v>
      </c>
      <c r="C109" s="1083"/>
      <c r="D109" s="1083"/>
      <c r="E109" s="1083"/>
      <c r="F109" s="1083"/>
      <c r="G109" s="1083"/>
      <c r="H109" s="1083"/>
      <c r="I109" s="1083"/>
      <c r="J109" s="1083"/>
      <c r="K109" s="1083"/>
      <c r="L109" s="1083"/>
      <c r="M109" s="1083"/>
      <c r="N109" s="1083"/>
      <c r="O109" s="1083"/>
      <c r="P109" s="1083"/>
      <c r="Q109" s="1083"/>
      <c r="R109" s="1083"/>
      <c r="S109" s="1083"/>
      <c r="T109" s="1083"/>
      <c r="U109" s="1083"/>
      <c r="V109" s="1083"/>
      <c r="W109" s="1083"/>
      <c r="X109" s="1083"/>
      <c r="Y109" s="1083"/>
      <c r="Z109" s="1083"/>
      <c r="AA109" s="1083"/>
      <c r="AB109" s="1083"/>
      <c r="AC109" s="1083"/>
      <c r="AD109" s="1083"/>
      <c r="AE109" s="1083"/>
      <c r="AF109" s="1083"/>
      <c r="AG109" s="1083"/>
      <c r="AH109" s="1083"/>
      <c r="AI109" s="1083"/>
      <c r="AJ109" s="1083"/>
      <c r="AK109" s="1083"/>
      <c r="AL109" s="1083"/>
      <c r="AM109" s="1083"/>
      <c r="AN109" s="1083"/>
      <c r="AO109" s="1083"/>
      <c r="AP109" s="1083"/>
      <c r="AQ109" s="1083"/>
      <c r="AR109" s="1083"/>
      <c r="AS109" s="1083"/>
      <c r="AT109" s="1083"/>
      <c r="AU109" s="1083"/>
      <c r="AV109" s="1083"/>
      <c r="AW109" s="1083"/>
      <c r="AX109" s="1083"/>
      <c r="AY109" s="1083"/>
      <c r="AZ109" s="1086"/>
    </row>
    <row r="110" spans="1:52" x14ac:dyDescent="0.25">
      <c r="A110" s="1081"/>
      <c r="B110" s="1096" t="s">
        <v>1153</v>
      </c>
      <c r="C110" s="1081"/>
      <c r="D110" s="1081"/>
      <c r="E110" s="1081"/>
      <c r="F110" s="1081"/>
      <c r="G110" s="1081"/>
      <c r="H110" s="1081"/>
      <c r="I110" s="1081"/>
      <c r="J110" s="1081"/>
      <c r="K110" s="1081"/>
      <c r="L110" s="1081"/>
      <c r="M110" s="1081"/>
      <c r="N110" s="1081"/>
      <c r="O110" s="1081"/>
      <c r="P110" s="1081"/>
      <c r="Q110" s="1081"/>
      <c r="R110" s="1081"/>
      <c r="S110" s="1081"/>
      <c r="T110" s="1081"/>
      <c r="U110" s="1081"/>
      <c r="V110" s="1081"/>
      <c r="W110" s="1081"/>
      <c r="X110" s="1081"/>
      <c r="Y110" s="1081"/>
      <c r="Z110" s="1081"/>
      <c r="AA110" s="1081"/>
      <c r="AB110" s="1081"/>
      <c r="AC110" s="1081"/>
      <c r="AD110" s="1081"/>
      <c r="AE110" s="1081"/>
      <c r="AF110" s="1081"/>
      <c r="AG110" s="1081"/>
      <c r="AH110" s="1081"/>
      <c r="AI110" s="1081"/>
      <c r="AJ110" s="1081"/>
      <c r="AK110" s="1081"/>
      <c r="AL110" s="1081"/>
      <c r="AM110" s="1081"/>
      <c r="AN110" s="1081"/>
      <c r="AO110" s="1081"/>
      <c r="AP110" s="1081"/>
      <c r="AQ110" s="1081"/>
      <c r="AR110" s="1081"/>
      <c r="AS110" s="1081"/>
      <c r="AT110" s="1081"/>
      <c r="AU110" s="1081"/>
      <c r="AV110" s="1081"/>
      <c r="AW110" s="1081"/>
      <c r="AX110" s="1081"/>
      <c r="AY110" s="1081"/>
      <c r="AZ110" s="1082"/>
    </row>
    <row r="111" spans="1:52" x14ac:dyDescent="0.25">
      <c r="A111" s="1081"/>
      <c r="B111" s="1096" t="s">
        <v>1124</v>
      </c>
      <c r="C111" s="1081"/>
      <c r="D111" s="1081"/>
      <c r="E111" s="1081"/>
      <c r="F111" s="1081"/>
      <c r="G111" s="1081"/>
      <c r="H111" s="1081"/>
      <c r="I111" s="1081"/>
      <c r="J111" s="1081"/>
      <c r="K111" s="1081"/>
      <c r="L111" s="1081"/>
      <c r="M111" s="1081"/>
      <c r="N111" s="1081"/>
      <c r="O111" s="1081"/>
      <c r="P111" s="1081"/>
      <c r="Q111" s="1081"/>
      <c r="R111" s="1081"/>
      <c r="S111" s="1081"/>
      <c r="T111" s="1081"/>
      <c r="U111" s="1081"/>
      <c r="V111" s="1081"/>
      <c r="W111" s="1081"/>
      <c r="X111" s="1081"/>
      <c r="Y111" s="1081"/>
      <c r="Z111" s="1081"/>
      <c r="AA111" s="1081"/>
      <c r="AB111" s="1081"/>
      <c r="AC111" s="1081"/>
      <c r="AD111" s="1081"/>
      <c r="AE111" s="1081"/>
      <c r="AF111" s="1081"/>
      <c r="AG111" s="1081"/>
      <c r="AH111" s="1081"/>
      <c r="AI111" s="1081"/>
      <c r="AJ111" s="1081"/>
      <c r="AK111" s="1081"/>
      <c r="AL111" s="1081"/>
      <c r="AM111" s="1081"/>
      <c r="AN111" s="1081"/>
      <c r="AO111" s="1081"/>
      <c r="AP111" s="1081"/>
      <c r="AQ111" s="1081"/>
      <c r="AR111" s="1081"/>
      <c r="AS111" s="1081"/>
      <c r="AT111" s="1081"/>
      <c r="AU111" s="1081"/>
      <c r="AV111" s="1081"/>
      <c r="AW111" s="1081"/>
      <c r="AX111" s="1081"/>
      <c r="AY111" s="1081"/>
      <c r="AZ111" s="1082"/>
    </row>
    <row r="112" spans="1:52" x14ac:dyDescent="0.25">
      <c r="A112" s="1081"/>
      <c r="B112" s="1096" t="s">
        <v>1148</v>
      </c>
      <c r="C112" s="1081"/>
      <c r="D112" s="1081"/>
      <c r="E112" s="1081"/>
      <c r="F112" s="1081"/>
      <c r="G112" s="1081"/>
      <c r="H112" s="1081"/>
      <c r="I112" s="1081"/>
      <c r="J112" s="1081"/>
      <c r="K112" s="1081"/>
      <c r="L112" s="1081"/>
      <c r="M112" s="1081"/>
      <c r="N112" s="1081"/>
      <c r="O112" s="1081"/>
      <c r="P112" s="1081"/>
      <c r="Q112" s="1081"/>
      <c r="R112" s="1081"/>
      <c r="S112" s="1081"/>
      <c r="T112" s="1081"/>
      <c r="U112" s="1081"/>
      <c r="V112" s="1081"/>
      <c r="W112" s="1081"/>
      <c r="X112" s="1081"/>
      <c r="Y112" s="1081"/>
      <c r="Z112" s="1081"/>
      <c r="AA112" s="1081"/>
      <c r="AB112" s="1081"/>
      <c r="AC112" s="1081"/>
      <c r="AD112" s="1081"/>
      <c r="AE112" s="1081"/>
      <c r="AF112" s="1081"/>
      <c r="AG112" s="1081"/>
      <c r="AH112" s="1081"/>
      <c r="AI112" s="1081"/>
      <c r="AJ112" s="1081"/>
      <c r="AK112" s="1081"/>
      <c r="AL112" s="1081"/>
      <c r="AM112" s="1081"/>
      <c r="AN112" s="1081"/>
      <c r="AO112" s="1081"/>
      <c r="AP112" s="1081"/>
      <c r="AQ112" s="1081"/>
      <c r="AR112" s="1081"/>
      <c r="AS112" s="1081"/>
      <c r="AT112" s="1081"/>
      <c r="AU112" s="1081"/>
      <c r="AV112" s="1081"/>
      <c r="AW112" s="1081"/>
      <c r="AX112" s="1081"/>
      <c r="AY112" s="1081"/>
      <c r="AZ112" s="1082"/>
    </row>
    <row r="113" spans="1:52" x14ac:dyDescent="0.25">
      <c r="A113" s="1081"/>
      <c r="B113" s="1096" t="s">
        <v>1149</v>
      </c>
      <c r="C113" s="1081"/>
      <c r="D113" s="1081"/>
      <c r="E113" s="1081"/>
      <c r="F113" s="1081"/>
      <c r="G113" s="1081"/>
      <c r="H113" s="1081"/>
      <c r="I113" s="1081"/>
      <c r="J113" s="1081"/>
      <c r="K113" s="1081"/>
      <c r="L113" s="1081"/>
      <c r="M113" s="1081"/>
      <c r="N113" s="1081"/>
      <c r="O113" s="1081"/>
      <c r="P113" s="1081"/>
      <c r="Q113" s="1081"/>
      <c r="R113" s="1081"/>
      <c r="S113" s="1081"/>
      <c r="T113" s="1081"/>
      <c r="U113" s="1081"/>
      <c r="V113" s="1081"/>
      <c r="W113" s="1081"/>
      <c r="X113" s="1081"/>
      <c r="Y113" s="1081"/>
      <c r="Z113" s="1081"/>
      <c r="AA113" s="1081"/>
      <c r="AB113" s="1081"/>
      <c r="AC113" s="1081"/>
      <c r="AD113" s="1081"/>
      <c r="AE113" s="1081"/>
      <c r="AF113" s="1081"/>
      <c r="AG113" s="1081"/>
      <c r="AH113" s="1081"/>
      <c r="AI113" s="1081"/>
      <c r="AJ113" s="1081"/>
      <c r="AK113" s="1081"/>
      <c r="AL113" s="1081"/>
      <c r="AM113" s="1081"/>
      <c r="AN113" s="1081"/>
      <c r="AO113" s="1081"/>
      <c r="AP113" s="1081"/>
      <c r="AQ113" s="1081"/>
      <c r="AR113" s="1081"/>
      <c r="AS113" s="1081"/>
      <c r="AT113" s="1081"/>
      <c r="AU113" s="1081"/>
      <c r="AV113" s="1081"/>
      <c r="AW113" s="1081"/>
      <c r="AX113" s="1081"/>
      <c r="AY113" s="1081"/>
      <c r="AZ113" s="1082"/>
    </row>
    <row r="114" spans="1:52" s="605" customFormat="1" x14ac:dyDescent="0.25">
      <c r="A114" s="1083"/>
      <c r="B114" s="1087" t="s">
        <v>1127</v>
      </c>
      <c r="C114" s="1083"/>
      <c r="D114" s="1083"/>
      <c r="E114" s="1083"/>
      <c r="F114" s="1083"/>
      <c r="G114" s="1083"/>
      <c r="H114" s="1083"/>
      <c r="I114" s="1083"/>
      <c r="J114" s="1083"/>
      <c r="K114" s="1083"/>
      <c r="L114" s="1083"/>
      <c r="M114" s="1083"/>
      <c r="N114" s="1083"/>
      <c r="O114" s="1083"/>
      <c r="P114" s="1083"/>
      <c r="Q114" s="1083"/>
      <c r="R114" s="1083"/>
      <c r="S114" s="1083"/>
      <c r="T114" s="1083"/>
      <c r="U114" s="1083"/>
      <c r="V114" s="1083"/>
      <c r="W114" s="1083"/>
      <c r="X114" s="1083"/>
      <c r="Y114" s="1083"/>
      <c r="Z114" s="1083"/>
      <c r="AA114" s="1083"/>
      <c r="AB114" s="1083"/>
      <c r="AC114" s="1083"/>
      <c r="AD114" s="1083"/>
      <c r="AE114" s="1083"/>
      <c r="AF114" s="1083"/>
      <c r="AG114" s="1083"/>
      <c r="AH114" s="1083"/>
      <c r="AI114" s="1083"/>
      <c r="AJ114" s="1083"/>
      <c r="AK114" s="1083"/>
      <c r="AL114" s="1083"/>
      <c r="AM114" s="1083"/>
      <c r="AN114" s="1083"/>
      <c r="AO114" s="1083"/>
      <c r="AP114" s="1083"/>
      <c r="AQ114" s="1083"/>
      <c r="AR114" s="1083"/>
      <c r="AS114" s="1083"/>
      <c r="AT114" s="1083"/>
      <c r="AU114" s="1083"/>
      <c r="AV114" s="1083"/>
      <c r="AW114" s="1083"/>
      <c r="AX114" s="1083"/>
      <c r="AY114" s="1083"/>
      <c r="AZ114" s="1086"/>
    </row>
    <row r="115" spans="1:52" s="605" customFormat="1" x14ac:dyDescent="0.25">
      <c r="A115" s="1083"/>
      <c r="B115" s="1087" t="s">
        <v>1128</v>
      </c>
      <c r="C115" s="1083"/>
      <c r="D115" s="1083"/>
      <c r="E115" s="1083"/>
      <c r="F115" s="1083"/>
      <c r="G115" s="1083"/>
      <c r="H115" s="1083"/>
      <c r="I115" s="1083"/>
      <c r="J115" s="1083"/>
      <c r="K115" s="1083"/>
      <c r="L115" s="1083"/>
      <c r="M115" s="1083"/>
      <c r="N115" s="1083"/>
      <c r="O115" s="1083"/>
      <c r="P115" s="1083"/>
      <c r="Q115" s="1083"/>
      <c r="R115" s="1083"/>
      <c r="S115" s="1083"/>
      <c r="T115" s="1083"/>
      <c r="U115" s="1083"/>
      <c r="V115" s="1083"/>
      <c r="W115" s="1083"/>
      <c r="X115" s="1083"/>
      <c r="Y115" s="1083"/>
      <c r="Z115" s="1083"/>
      <c r="AA115" s="1083"/>
      <c r="AB115" s="1083"/>
      <c r="AC115" s="1083"/>
      <c r="AD115" s="1083"/>
      <c r="AE115" s="1083"/>
      <c r="AF115" s="1083"/>
      <c r="AG115" s="1083"/>
      <c r="AH115" s="1083"/>
      <c r="AI115" s="1083"/>
      <c r="AJ115" s="1083"/>
      <c r="AK115" s="1083"/>
      <c r="AL115" s="1083"/>
      <c r="AM115" s="1083"/>
      <c r="AN115" s="1083"/>
      <c r="AO115" s="1083"/>
      <c r="AP115" s="1083"/>
      <c r="AQ115" s="1083"/>
      <c r="AR115" s="1083"/>
      <c r="AS115" s="1083"/>
      <c r="AT115" s="1083"/>
      <c r="AU115" s="1083"/>
      <c r="AV115" s="1083"/>
      <c r="AW115" s="1083"/>
      <c r="AX115" s="1083"/>
      <c r="AY115" s="1083"/>
      <c r="AZ115" s="1086"/>
    </row>
    <row r="116" spans="1:52" s="605" customFormat="1" x14ac:dyDescent="0.25">
      <c r="A116" s="1083"/>
      <c r="B116" s="1087" t="s">
        <v>1129</v>
      </c>
      <c r="C116" s="1083"/>
      <c r="D116" s="1083"/>
      <c r="E116" s="1083"/>
      <c r="F116" s="1083"/>
      <c r="G116" s="1083"/>
      <c r="H116" s="1083"/>
      <c r="I116" s="1083"/>
      <c r="J116" s="1083"/>
      <c r="K116" s="1083"/>
      <c r="L116" s="1083"/>
      <c r="M116" s="1083"/>
      <c r="N116" s="1083"/>
      <c r="O116" s="1083"/>
      <c r="P116" s="1083"/>
      <c r="Q116" s="1083"/>
      <c r="R116" s="1083"/>
      <c r="S116" s="1083"/>
      <c r="T116" s="1083"/>
      <c r="U116" s="1083"/>
      <c r="V116" s="1083"/>
      <c r="W116" s="1083"/>
      <c r="X116" s="1083"/>
      <c r="Y116" s="1083"/>
      <c r="Z116" s="1083"/>
      <c r="AA116" s="1083"/>
      <c r="AB116" s="1083"/>
      <c r="AC116" s="1083"/>
      <c r="AD116" s="1083"/>
      <c r="AE116" s="1083"/>
      <c r="AF116" s="1083"/>
      <c r="AG116" s="1083"/>
      <c r="AH116" s="1083"/>
      <c r="AI116" s="1083"/>
      <c r="AJ116" s="1083"/>
      <c r="AK116" s="1083"/>
      <c r="AL116" s="1083"/>
      <c r="AM116" s="1083"/>
      <c r="AN116" s="1083"/>
      <c r="AO116" s="1083"/>
      <c r="AP116" s="1083"/>
      <c r="AQ116" s="1083"/>
      <c r="AR116" s="1083"/>
      <c r="AS116" s="1083"/>
      <c r="AT116" s="1083"/>
      <c r="AU116" s="1083"/>
      <c r="AV116" s="1083"/>
      <c r="AW116" s="1083"/>
      <c r="AX116" s="1083"/>
      <c r="AY116" s="1083"/>
      <c r="AZ116" s="1086"/>
    </row>
    <row r="117" spans="1:52" x14ac:dyDescent="0.25">
      <c r="A117" s="1081"/>
      <c r="B117" s="1096" t="s">
        <v>1150</v>
      </c>
      <c r="C117" s="1081"/>
      <c r="D117" s="1081"/>
      <c r="E117" s="1081"/>
      <c r="F117" s="1081"/>
      <c r="G117" s="1081"/>
      <c r="H117" s="1081"/>
      <c r="I117" s="1081"/>
      <c r="J117" s="1081"/>
      <c r="K117" s="1081"/>
      <c r="L117" s="1081"/>
      <c r="M117" s="1081"/>
      <c r="N117" s="1081"/>
      <c r="O117" s="1081"/>
      <c r="P117" s="1081"/>
      <c r="Q117" s="1081"/>
      <c r="R117" s="1081"/>
      <c r="S117" s="1081"/>
      <c r="T117" s="1081"/>
      <c r="U117" s="1081"/>
      <c r="V117" s="1081"/>
      <c r="W117" s="1081"/>
      <c r="X117" s="1081"/>
      <c r="Y117" s="1081"/>
      <c r="Z117" s="1081"/>
      <c r="AA117" s="1081"/>
      <c r="AB117" s="1081"/>
      <c r="AC117" s="1081"/>
      <c r="AD117" s="1081"/>
      <c r="AE117" s="1081"/>
      <c r="AF117" s="1081"/>
      <c r="AG117" s="1081"/>
      <c r="AH117" s="1081"/>
      <c r="AI117" s="1081"/>
      <c r="AJ117" s="1081"/>
      <c r="AK117" s="1081"/>
      <c r="AL117" s="1081"/>
      <c r="AM117" s="1081"/>
      <c r="AN117" s="1081"/>
      <c r="AO117" s="1081"/>
      <c r="AP117" s="1081"/>
      <c r="AQ117" s="1081"/>
      <c r="AR117" s="1081"/>
      <c r="AS117" s="1081"/>
      <c r="AT117" s="1081"/>
      <c r="AU117" s="1081"/>
      <c r="AV117" s="1081"/>
      <c r="AW117" s="1081"/>
      <c r="AX117" s="1081"/>
      <c r="AY117" s="1081"/>
      <c r="AZ117" s="1082"/>
    </row>
    <row r="118" spans="1:52" s="605" customFormat="1" x14ac:dyDescent="0.25">
      <c r="A118" s="1083"/>
      <c r="B118" s="1084" t="s">
        <v>446</v>
      </c>
      <c r="C118" s="1085"/>
      <c r="D118" s="1085"/>
      <c r="E118" s="1085"/>
      <c r="F118" s="1085"/>
      <c r="G118" s="1085"/>
      <c r="H118" s="1085"/>
      <c r="I118" s="1085"/>
      <c r="J118" s="1085"/>
      <c r="K118" s="1083"/>
      <c r="L118" s="1083"/>
      <c r="M118" s="1083"/>
      <c r="N118" s="1083"/>
      <c r="O118" s="1083"/>
      <c r="P118" s="1083"/>
      <c r="Q118" s="1083"/>
      <c r="R118" s="1083"/>
      <c r="S118" s="1083"/>
      <c r="T118" s="1083"/>
      <c r="U118" s="1083"/>
      <c r="V118" s="1083"/>
      <c r="W118" s="1083"/>
      <c r="X118" s="1083"/>
      <c r="Y118" s="1083"/>
      <c r="Z118" s="1083"/>
      <c r="AA118" s="1083"/>
      <c r="AB118" s="1083"/>
      <c r="AC118" s="1083"/>
      <c r="AD118" s="1083"/>
      <c r="AE118" s="1083"/>
      <c r="AF118" s="1083"/>
      <c r="AG118" s="1083"/>
      <c r="AH118" s="1083"/>
      <c r="AI118" s="1083"/>
      <c r="AJ118" s="1083"/>
      <c r="AK118" s="1083"/>
      <c r="AL118" s="1083"/>
      <c r="AM118" s="1083"/>
      <c r="AN118" s="1083"/>
      <c r="AO118" s="1083"/>
      <c r="AP118" s="1083"/>
      <c r="AQ118" s="1083"/>
      <c r="AR118" s="1083"/>
      <c r="AS118" s="1083"/>
      <c r="AT118" s="1083"/>
      <c r="AU118" s="1083"/>
      <c r="AV118" s="1083"/>
      <c r="AW118" s="1083"/>
      <c r="AX118" s="1083"/>
      <c r="AY118" s="1083"/>
      <c r="AZ118" s="1086"/>
    </row>
    <row r="119" spans="1:52" s="605" customFormat="1" x14ac:dyDescent="0.25">
      <c r="A119" s="1083"/>
      <c r="B119" s="1090" t="s">
        <v>1154</v>
      </c>
      <c r="C119" s="1088"/>
      <c r="D119" s="1089"/>
      <c r="E119" s="1083"/>
      <c r="F119" s="1083"/>
      <c r="G119" s="1083"/>
      <c r="H119" s="1083"/>
      <c r="I119" s="1083"/>
      <c r="J119" s="1083"/>
      <c r="K119" s="1083"/>
      <c r="L119" s="1083"/>
      <c r="M119" s="1083"/>
      <c r="N119" s="1083"/>
      <c r="O119" s="1083"/>
      <c r="P119" s="1083"/>
      <c r="Q119" s="1083"/>
      <c r="R119" s="1083"/>
      <c r="S119" s="1083"/>
      <c r="T119" s="1083"/>
      <c r="U119" s="1083"/>
      <c r="V119" s="1083"/>
      <c r="W119" s="1083"/>
      <c r="X119" s="1083"/>
      <c r="Y119" s="1083"/>
      <c r="Z119" s="1083"/>
      <c r="AA119" s="1083"/>
      <c r="AB119" s="1083"/>
      <c r="AC119" s="1083"/>
      <c r="AD119" s="1083"/>
      <c r="AE119" s="1083"/>
      <c r="AF119" s="1083"/>
      <c r="AG119" s="1083"/>
      <c r="AH119" s="1083"/>
      <c r="AI119" s="1083"/>
      <c r="AJ119" s="1083"/>
      <c r="AK119" s="1083"/>
      <c r="AL119" s="1083"/>
      <c r="AM119" s="1083"/>
      <c r="AN119" s="1083"/>
      <c r="AO119" s="1083"/>
      <c r="AP119" s="1083"/>
      <c r="AQ119" s="1083"/>
      <c r="AR119" s="1083"/>
      <c r="AS119" s="1083"/>
      <c r="AT119" s="1083"/>
      <c r="AU119" s="1083"/>
      <c r="AV119" s="1083"/>
      <c r="AW119" s="1083"/>
      <c r="AX119" s="1083"/>
      <c r="AY119" s="1083"/>
      <c r="AZ119" s="1086"/>
    </row>
    <row r="120" spans="1:52" s="605" customFormat="1" x14ac:dyDescent="0.25">
      <c r="A120" s="1083"/>
      <c r="B120" s="1087" t="s">
        <v>1155</v>
      </c>
      <c r="C120" s="1083"/>
      <c r="D120" s="1083"/>
      <c r="E120" s="1083"/>
      <c r="F120" s="1083"/>
      <c r="G120" s="1083"/>
      <c r="H120" s="1083"/>
      <c r="I120" s="1083"/>
      <c r="J120" s="1083"/>
      <c r="K120" s="1083"/>
      <c r="L120" s="1083"/>
      <c r="M120" s="1083"/>
      <c r="N120" s="1083"/>
      <c r="O120" s="1083"/>
      <c r="P120" s="1083"/>
      <c r="Q120" s="1083"/>
      <c r="R120" s="1083"/>
      <c r="S120" s="1083"/>
      <c r="T120" s="1083"/>
      <c r="U120" s="1083"/>
      <c r="V120" s="1083"/>
      <c r="W120" s="1083"/>
      <c r="X120" s="1083"/>
      <c r="Y120" s="1083"/>
      <c r="Z120" s="1083"/>
      <c r="AA120" s="1083"/>
      <c r="AB120" s="1083"/>
      <c r="AC120" s="1083"/>
      <c r="AD120" s="1083"/>
      <c r="AE120" s="1083"/>
      <c r="AF120" s="1083"/>
      <c r="AG120" s="1083"/>
      <c r="AH120" s="1083"/>
      <c r="AI120" s="1083"/>
      <c r="AJ120" s="1083"/>
      <c r="AK120" s="1083"/>
      <c r="AL120" s="1083"/>
      <c r="AM120" s="1083"/>
      <c r="AN120" s="1083"/>
      <c r="AO120" s="1083"/>
      <c r="AP120" s="1083"/>
      <c r="AQ120" s="1083"/>
      <c r="AR120" s="1083"/>
      <c r="AS120" s="1083"/>
      <c r="AT120" s="1083"/>
      <c r="AU120" s="1083"/>
      <c r="AV120" s="1083"/>
      <c r="AW120" s="1083"/>
      <c r="AX120" s="1083"/>
      <c r="AY120" s="1083"/>
      <c r="AZ120" s="1086"/>
    </row>
    <row r="121" spans="1:52" s="605" customFormat="1" x14ac:dyDescent="0.25">
      <c r="A121" s="1083"/>
      <c r="B121" s="1087" t="s">
        <v>1124</v>
      </c>
      <c r="C121" s="1083"/>
      <c r="D121" s="1083"/>
      <c r="E121" s="1083"/>
      <c r="F121" s="1083"/>
      <c r="G121" s="1083"/>
      <c r="H121" s="1083"/>
      <c r="I121" s="1083"/>
      <c r="J121" s="1083"/>
      <c r="K121" s="1083"/>
      <c r="L121" s="1083"/>
      <c r="M121" s="1083"/>
      <c r="N121" s="1083"/>
      <c r="O121" s="1083"/>
      <c r="P121" s="1083"/>
      <c r="Q121" s="1083"/>
      <c r="R121" s="1083"/>
      <c r="S121" s="1083"/>
      <c r="T121" s="1083"/>
      <c r="U121" s="1083"/>
      <c r="V121" s="1083"/>
      <c r="W121" s="1083"/>
      <c r="X121" s="1083"/>
      <c r="Y121" s="1083"/>
      <c r="Z121" s="1083"/>
      <c r="AA121" s="1083"/>
      <c r="AB121" s="1083"/>
      <c r="AC121" s="1083"/>
      <c r="AD121" s="1083"/>
      <c r="AE121" s="1083"/>
      <c r="AF121" s="1083"/>
      <c r="AG121" s="1083"/>
      <c r="AH121" s="1083"/>
      <c r="AI121" s="1083"/>
      <c r="AJ121" s="1083"/>
      <c r="AK121" s="1083"/>
      <c r="AL121" s="1083"/>
      <c r="AM121" s="1083"/>
      <c r="AN121" s="1083"/>
      <c r="AO121" s="1083"/>
      <c r="AP121" s="1083"/>
      <c r="AQ121" s="1083"/>
      <c r="AR121" s="1083"/>
      <c r="AS121" s="1083"/>
      <c r="AT121" s="1083"/>
      <c r="AU121" s="1083"/>
      <c r="AV121" s="1083"/>
      <c r="AW121" s="1083"/>
      <c r="AX121" s="1083"/>
      <c r="AY121" s="1083"/>
      <c r="AZ121" s="1086"/>
    </row>
    <row r="122" spans="1:52" s="605" customFormat="1" x14ac:dyDescent="0.25">
      <c r="A122" s="1083"/>
      <c r="B122" s="1087" t="s">
        <v>1156</v>
      </c>
      <c r="C122" s="1083"/>
      <c r="D122" s="1083"/>
      <c r="E122" s="1083"/>
      <c r="F122" s="1083"/>
      <c r="G122" s="1083"/>
      <c r="H122" s="1083"/>
      <c r="I122" s="1083"/>
      <c r="J122" s="1083"/>
      <c r="K122" s="1083"/>
      <c r="L122" s="1083"/>
      <c r="M122" s="1083"/>
      <c r="N122" s="1083"/>
      <c r="O122" s="1083"/>
      <c r="P122" s="1083"/>
      <c r="Q122" s="1083"/>
      <c r="R122" s="1083"/>
      <c r="S122" s="1083"/>
      <c r="T122" s="1083"/>
      <c r="U122" s="1083"/>
      <c r="V122" s="1083"/>
      <c r="W122" s="1083"/>
      <c r="X122" s="1083"/>
      <c r="Y122" s="1083"/>
      <c r="Z122" s="1083"/>
      <c r="AA122" s="1083"/>
      <c r="AB122" s="1083"/>
      <c r="AC122" s="1083"/>
      <c r="AD122" s="1083"/>
      <c r="AE122" s="1083"/>
      <c r="AF122" s="1083"/>
      <c r="AG122" s="1083"/>
      <c r="AH122" s="1083"/>
      <c r="AI122" s="1083"/>
      <c r="AJ122" s="1083"/>
      <c r="AK122" s="1083"/>
      <c r="AL122" s="1083"/>
      <c r="AM122" s="1083"/>
      <c r="AN122" s="1083"/>
      <c r="AO122" s="1083"/>
      <c r="AP122" s="1083"/>
      <c r="AQ122" s="1083"/>
      <c r="AR122" s="1083"/>
      <c r="AS122" s="1083"/>
      <c r="AT122" s="1083"/>
      <c r="AU122" s="1083"/>
      <c r="AV122" s="1083"/>
      <c r="AW122" s="1083"/>
      <c r="AX122" s="1083"/>
      <c r="AY122" s="1083"/>
      <c r="AZ122" s="1086"/>
    </row>
    <row r="123" spans="1:52" s="605" customFormat="1" x14ac:dyDescent="0.25">
      <c r="A123" s="1083"/>
      <c r="B123" s="1087" t="s">
        <v>1128</v>
      </c>
      <c r="C123" s="1083"/>
      <c r="D123" s="1083"/>
      <c r="E123" s="1083"/>
      <c r="F123" s="1083"/>
      <c r="G123" s="1083"/>
      <c r="H123" s="1083"/>
      <c r="I123" s="1083"/>
      <c r="J123" s="1083"/>
      <c r="K123" s="1083"/>
      <c r="L123" s="1083"/>
      <c r="M123" s="1083"/>
      <c r="N123" s="1083"/>
      <c r="O123" s="1083"/>
      <c r="P123" s="1083"/>
      <c r="Q123" s="1083"/>
      <c r="R123" s="1083"/>
      <c r="S123" s="1083"/>
      <c r="T123" s="1083"/>
      <c r="U123" s="1083"/>
      <c r="V123" s="1083"/>
      <c r="W123" s="1083"/>
      <c r="X123" s="1083"/>
      <c r="Y123" s="1083"/>
      <c r="Z123" s="1083"/>
      <c r="AA123" s="1083"/>
      <c r="AB123" s="1083"/>
      <c r="AC123" s="1083"/>
      <c r="AD123" s="1083"/>
      <c r="AE123" s="1083"/>
      <c r="AF123" s="1083"/>
      <c r="AG123" s="1083"/>
      <c r="AH123" s="1083"/>
      <c r="AI123" s="1083"/>
      <c r="AJ123" s="1083"/>
      <c r="AK123" s="1083"/>
      <c r="AL123" s="1083"/>
      <c r="AM123" s="1083"/>
      <c r="AN123" s="1083"/>
      <c r="AO123" s="1083"/>
      <c r="AP123" s="1083"/>
      <c r="AQ123" s="1083"/>
      <c r="AR123" s="1083"/>
      <c r="AS123" s="1083"/>
      <c r="AT123" s="1083"/>
      <c r="AU123" s="1083"/>
      <c r="AV123" s="1083"/>
      <c r="AW123" s="1083"/>
      <c r="AX123" s="1083"/>
      <c r="AY123" s="1083"/>
      <c r="AZ123" s="1086"/>
    </row>
    <row r="124" spans="1:52" s="605" customFormat="1" x14ac:dyDescent="0.25">
      <c r="A124" s="1083"/>
      <c r="B124" s="1087" t="s">
        <v>1129</v>
      </c>
      <c r="C124" s="1083"/>
      <c r="D124" s="1083"/>
      <c r="E124" s="1083"/>
      <c r="F124" s="1083"/>
      <c r="G124" s="1083"/>
      <c r="H124" s="1083"/>
      <c r="I124" s="1083"/>
      <c r="J124" s="1083"/>
      <c r="K124" s="1083"/>
      <c r="L124" s="1083"/>
      <c r="M124" s="1083"/>
      <c r="N124" s="1083"/>
      <c r="O124" s="1083"/>
      <c r="P124" s="1083"/>
      <c r="Q124" s="1083"/>
      <c r="R124" s="1083"/>
      <c r="S124" s="1083"/>
      <c r="T124" s="1083"/>
      <c r="U124" s="1083"/>
      <c r="V124" s="1083"/>
      <c r="W124" s="1083"/>
      <c r="X124" s="1083"/>
      <c r="Y124" s="1083"/>
      <c r="Z124" s="1083"/>
      <c r="AA124" s="1083"/>
      <c r="AB124" s="1083"/>
      <c r="AC124" s="1083"/>
      <c r="AD124" s="1083"/>
      <c r="AE124" s="1083"/>
      <c r="AF124" s="1083"/>
      <c r="AG124" s="1083"/>
      <c r="AH124" s="1083"/>
      <c r="AI124" s="1083"/>
      <c r="AJ124" s="1083"/>
      <c r="AK124" s="1083"/>
      <c r="AL124" s="1083"/>
      <c r="AM124" s="1083"/>
      <c r="AN124" s="1083"/>
      <c r="AO124" s="1083"/>
      <c r="AP124" s="1083"/>
      <c r="AQ124" s="1083"/>
      <c r="AR124" s="1083"/>
      <c r="AS124" s="1083"/>
      <c r="AT124" s="1083"/>
      <c r="AU124" s="1083"/>
      <c r="AV124" s="1083"/>
      <c r="AW124" s="1083"/>
      <c r="AX124" s="1083"/>
      <c r="AY124" s="1083"/>
      <c r="AZ124" s="1086"/>
    </row>
    <row r="125" spans="1:52" s="605" customFormat="1" x14ac:dyDescent="0.25">
      <c r="A125" s="1083"/>
      <c r="B125" s="1087" t="s">
        <v>1157</v>
      </c>
      <c r="C125" s="1083"/>
      <c r="D125" s="1083"/>
      <c r="E125" s="1083"/>
      <c r="F125" s="1083"/>
      <c r="G125" s="1083"/>
      <c r="H125" s="1083"/>
      <c r="I125" s="1083"/>
      <c r="J125" s="1083"/>
      <c r="K125" s="1083"/>
      <c r="L125" s="1083"/>
      <c r="M125" s="1083"/>
      <c r="N125" s="1083"/>
      <c r="O125" s="1083"/>
      <c r="P125" s="1083"/>
      <c r="Q125" s="1083"/>
      <c r="R125" s="1083"/>
      <c r="S125" s="1083"/>
      <c r="T125" s="1083"/>
      <c r="U125" s="1083"/>
      <c r="V125" s="1083"/>
      <c r="W125" s="1083"/>
      <c r="X125" s="1083"/>
      <c r="Y125" s="1083"/>
      <c r="Z125" s="1083"/>
      <c r="AA125" s="1083"/>
      <c r="AB125" s="1083"/>
      <c r="AC125" s="1083"/>
      <c r="AD125" s="1083"/>
      <c r="AE125" s="1083"/>
      <c r="AF125" s="1083"/>
      <c r="AG125" s="1083"/>
      <c r="AH125" s="1083"/>
      <c r="AI125" s="1083"/>
      <c r="AJ125" s="1083"/>
      <c r="AK125" s="1083"/>
      <c r="AL125" s="1083"/>
      <c r="AM125" s="1083"/>
      <c r="AN125" s="1083"/>
      <c r="AO125" s="1083"/>
      <c r="AP125" s="1083"/>
      <c r="AQ125" s="1083"/>
      <c r="AR125" s="1083"/>
      <c r="AS125" s="1083"/>
      <c r="AT125" s="1083"/>
      <c r="AU125" s="1083"/>
      <c r="AV125" s="1083"/>
      <c r="AW125" s="1083"/>
      <c r="AX125" s="1083"/>
      <c r="AY125" s="1083"/>
      <c r="AZ125" s="1086"/>
    </row>
    <row r="126" spans="1:52" x14ac:dyDescent="0.25">
      <c r="A126" s="1081"/>
      <c r="B126" s="1091" t="s">
        <v>456</v>
      </c>
      <c r="C126" s="1081"/>
      <c r="D126" s="1081"/>
      <c r="E126" s="1081"/>
      <c r="F126" s="1081"/>
      <c r="G126" s="1081"/>
      <c r="H126" s="1081"/>
      <c r="I126" s="1081"/>
      <c r="J126" s="1081"/>
      <c r="K126" s="1081"/>
      <c r="L126" s="1081"/>
      <c r="M126" s="1081"/>
      <c r="N126" s="1081"/>
      <c r="O126" s="1081"/>
      <c r="P126" s="1081"/>
      <c r="Q126" s="1081"/>
      <c r="R126" s="1081"/>
      <c r="S126" s="1081"/>
      <c r="T126" s="1081"/>
      <c r="U126" s="1081"/>
      <c r="V126" s="1081"/>
      <c r="W126" s="1081"/>
      <c r="X126" s="1081"/>
      <c r="Y126" s="1081"/>
      <c r="Z126" s="1081"/>
      <c r="AA126" s="1081"/>
      <c r="AB126" s="1081"/>
      <c r="AC126" s="1081"/>
      <c r="AD126" s="1081"/>
      <c r="AE126" s="1081"/>
      <c r="AF126" s="1081"/>
      <c r="AG126" s="1081"/>
      <c r="AH126" s="1081"/>
      <c r="AI126" s="1081"/>
      <c r="AJ126" s="1081"/>
      <c r="AK126" s="1081"/>
      <c r="AL126" s="1081"/>
      <c r="AM126" s="1081"/>
      <c r="AN126" s="1081"/>
      <c r="AO126" s="1081"/>
      <c r="AP126" s="1081"/>
      <c r="AQ126" s="1081"/>
      <c r="AR126" s="1081"/>
      <c r="AS126" s="1081"/>
      <c r="AT126" s="1081"/>
      <c r="AU126" s="1081"/>
      <c r="AV126" s="1081"/>
      <c r="AW126" s="1081"/>
      <c r="AX126" s="1081"/>
      <c r="AY126" s="1081"/>
      <c r="AZ126" s="1082"/>
    </row>
    <row r="127" spans="1:52" x14ac:dyDescent="0.25">
      <c r="A127" s="1081"/>
      <c r="B127" s="1093" t="s">
        <v>1158</v>
      </c>
      <c r="C127" s="1081"/>
      <c r="D127" s="1081"/>
      <c r="E127" s="1081"/>
      <c r="F127" s="1081"/>
      <c r="G127" s="1081"/>
      <c r="H127" s="1081"/>
      <c r="I127" s="1081"/>
      <c r="J127" s="1081"/>
      <c r="K127" s="1081"/>
      <c r="L127" s="1081"/>
      <c r="M127" s="1081"/>
      <c r="N127" s="1081"/>
      <c r="O127" s="1081"/>
      <c r="P127" s="1081"/>
      <c r="Q127" s="1081"/>
      <c r="R127" s="1081"/>
      <c r="S127" s="1081"/>
      <c r="T127" s="1081"/>
      <c r="U127" s="1081"/>
      <c r="V127" s="1081"/>
      <c r="W127" s="1081"/>
      <c r="X127" s="1081"/>
      <c r="Y127" s="1081"/>
      <c r="Z127" s="1081"/>
      <c r="AA127" s="1081"/>
      <c r="AB127" s="1081"/>
      <c r="AC127" s="1081"/>
      <c r="AD127" s="1081"/>
      <c r="AE127" s="1081"/>
      <c r="AF127" s="1081"/>
      <c r="AG127" s="1081"/>
      <c r="AH127" s="1081"/>
      <c r="AI127" s="1081"/>
      <c r="AJ127" s="1081"/>
      <c r="AK127" s="1081"/>
      <c r="AL127" s="1081"/>
      <c r="AM127" s="1081"/>
      <c r="AN127" s="1081"/>
      <c r="AO127" s="1081"/>
      <c r="AP127" s="1081"/>
      <c r="AQ127" s="1081"/>
      <c r="AR127" s="1081"/>
      <c r="AS127" s="1081"/>
      <c r="AT127" s="1081"/>
      <c r="AU127" s="1081"/>
      <c r="AV127" s="1081"/>
      <c r="AW127" s="1081"/>
      <c r="AX127" s="1081"/>
      <c r="AY127" s="1081"/>
      <c r="AZ127" s="1082"/>
    </row>
    <row r="128" spans="1:52" x14ac:dyDescent="0.25">
      <c r="A128" s="1081"/>
      <c r="B128" s="1096" t="s">
        <v>1124</v>
      </c>
      <c r="C128" s="1081"/>
      <c r="D128" s="1081"/>
      <c r="E128" s="1081"/>
      <c r="F128" s="1081"/>
      <c r="G128" s="1081"/>
      <c r="H128" s="1081"/>
      <c r="I128" s="1081"/>
      <c r="J128" s="1081"/>
      <c r="K128" s="1081"/>
      <c r="L128" s="1081"/>
      <c r="M128" s="1081"/>
      <c r="N128" s="1081"/>
      <c r="O128" s="1081"/>
      <c r="P128" s="1081"/>
      <c r="Q128" s="1081"/>
      <c r="R128" s="1081"/>
      <c r="S128" s="1081"/>
      <c r="T128" s="1081"/>
      <c r="U128" s="1081"/>
      <c r="V128" s="1081"/>
      <c r="W128" s="1081"/>
      <c r="X128" s="1081"/>
      <c r="Y128" s="1081"/>
      <c r="Z128" s="1081"/>
      <c r="AA128" s="1081"/>
      <c r="AB128" s="1081"/>
      <c r="AC128" s="1081"/>
      <c r="AD128" s="1081"/>
      <c r="AE128" s="1081"/>
      <c r="AF128" s="1081"/>
      <c r="AG128" s="1081"/>
      <c r="AH128" s="1081"/>
      <c r="AI128" s="1081"/>
      <c r="AJ128" s="1081"/>
      <c r="AK128" s="1081"/>
      <c r="AL128" s="1081"/>
      <c r="AM128" s="1081"/>
      <c r="AN128" s="1081"/>
      <c r="AO128" s="1081"/>
      <c r="AP128" s="1081"/>
      <c r="AQ128" s="1081"/>
      <c r="AR128" s="1081"/>
      <c r="AS128" s="1081"/>
      <c r="AT128" s="1081"/>
      <c r="AU128" s="1081"/>
      <c r="AV128" s="1081"/>
      <c r="AW128" s="1081"/>
      <c r="AX128" s="1081"/>
      <c r="AY128" s="1081"/>
      <c r="AZ128" s="1082"/>
    </row>
    <row r="129" spans="1:52" s="605" customFormat="1" x14ac:dyDescent="0.25">
      <c r="A129" s="1083"/>
      <c r="B129" s="1087" t="s">
        <v>1156</v>
      </c>
      <c r="C129" s="1083"/>
      <c r="D129" s="1083"/>
      <c r="E129" s="1083"/>
      <c r="F129" s="1083"/>
      <c r="G129" s="1083"/>
      <c r="H129" s="1083"/>
      <c r="I129" s="1083"/>
      <c r="J129" s="1083"/>
      <c r="K129" s="1083"/>
      <c r="L129" s="1083"/>
      <c r="M129" s="1083"/>
      <c r="N129" s="1083"/>
      <c r="O129" s="1083"/>
      <c r="P129" s="1083"/>
      <c r="Q129" s="1083"/>
      <c r="R129" s="1083"/>
      <c r="S129" s="1083"/>
      <c r="T129" s="1083"/>
      <c r="U129" s="1083"/>
      <c r="V129" s="1083"/>
      <c r="W129" s="1083"/>
      <c r="X129" s="1083"/>
      <c r="Y129" s="1083"/>
      <c r="Z129" s="1083"/>
      <c r="AA129" s="1083"/>
      <c r="AB129" s="1083"/>
      <c r="AC129" s="1083"/>
      <c r="AD129" s="1083"/>
      <c r="AE129" s="1083"/>
      <c r="AF129" s="1083"/>
      <c r="AG129" s="1083"/>
      <c r="AH129" s="1083"/>
      <c r="AI129" s="1083"/>
      <c r="AJ129" s="1083"/>
      <c r="AK129" s="1083"/>
      <c r="AL129" s="1083"/>
      <c r="AM129" s="1083"/>
      <c r="AN129" s="1083"/>
      <c r="AO129" s="1083"/>
      <c r="AP129" s="1083"/>
      <c r="AQ129" s="1083"/>
      <c r="AR129" s="1083"/>
      <c r="AS129" s="1083"/>
      <c r="AT129" s="1083"/>
      <c r="AU129" s="1083"/>
      <c r="AV129" s="1083"/>
      <c r="AW129" s="1083"/>
      <c r="AX129" s="1083"/>
      <c r="AY129" s="1083"/>
      <c r="AZ129" s="1086"/>
    </row>
    <row r="130" spans="1:52" s="605" customFormat="1" x14ac:dyDescent="0.25">
      <c r="A130" s="1083"/>
      <c r="B130" s="1087" t="s">
        <v>1128</v>
      </c>
      <c r="C130" s="1083"/>
      <c r="D130" s="1083"/>
      <c r="E130" s="1083"/>
      <c r="F130" s="1083"/>
      <c r="G130" s="1083"/>
      <c r="H130" s="1083"/>
      <c r="I130" s="1083"/>
      <c r="J130" s="1083"/>
      <c r="K130" s="1083"/>
      <c r="L130" s="1083"/>
      <c r="M130" s="1083"/>
      <c r="N130" s="1083"/>
      <c r="O130" s="1083"/>
      <c r="P130" s="1083"/>
      <c r="Q130" s="1083"/>
      <c r="R130" s="1083"/>
      <c r="S130" s="1083"/>
      <c r="T130" s="1083"/>
      <c r="U130" s="1083"/>
      <c r="V130" s="1083"/>
      <c r="W130" s="1083"/>
      <c r="X130" s="1083"/>
      <c r="Y130" s="1083"/>
      <c r="Z130" s="1083"/>
      <c r="AA130" s="1083"/>
      <c r="AB130" s="1083"/>
      <c r="AC130" s="1083"/>
      <c r="AD130" s="1083"/>
      <c r="AE130" s="1083"/>
      <c r="AF130" s="1083"/>
      <c r="AG130" s="1083"/>
      <c r="AH130" s="1083"/>
      <c r="AI130" s="1083"/>
      <c r="AJ130" s="1083"/>
      <c r="AK130" s="1083"/>
      <c r="AL130" s="1083"/>
      <c r="AM130" s="1083"/>
      <c r="AN130" s="1083"/>
      <c r="AO130" s="1083"/>
      <c r="AP130" s="1083"/>
      <c r="AQ130" s="1083"/>
      <c r="AR130" s="1083"/>
      <c r="AS130" s="1083"/>
      <c r="AT130" s="1083"/>
      <c r="AU130" s="1083"/>
      <c r="AV130" s="1083"/>
      <c r="AW130" s="1083"/>
      <c r="AX130" s="1083"/>
      <c r="AY130" s="1083"/>
      <c r="AZ130" s="1086"/>
    </row>
    <row r="131" spans="1:52" s="605" customFormat="1" x14ac:dyDescent="0.25">
      <c r="A131" s="1083"/>
      <c r="B131" s="1087" t="s">
        <v>1129</v>
      </c>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3"/>
      <c r="X131" s="1083"/>
      <c r="Y131" s="1083"/>
      <c r="Z131" s="1083"/>
      <c r="AA131" s="1083"/>
      <c r="AB131" s="1083"/>
      <c r="AC131" s="1083"/>
      <c r="AD131" s="1083"/>
      <c r="AE131" s="1083"/>
      <c r="AF131" s="1083"/>
      <c r="AG131" s="1083"/>
      <c r="AH131" s="1083"/>
      <c r="AI131" s="1083"/>
      <c r="AJ131" s="1083"/>
      <c r="AK131" s="1083"/>
      <c r="AL131" s="1083"/>
      <c r="AM131" s="1083"/>
      <c r="AN131" s="1083"/>
      <c r="AO131" s="1083"/>
      <c r="AP131" s="1083"/>
      <c r="AQ131" s="1083"/>
      <c r="AR131" s="1083"/>
      <c r="AS131" s="1083"/>
      <c r="AT131" s="1083"/>
      <c r="AU131" s="1083"/>
      <c r="AV131" s="1083"/>
      <c r="AW131" s="1083"/>
      <c r="AX131" s="1083"/>
      <c r="AY131" s="1083"/>
      <c r="AZ131" s="1086"/>
    </row>
    <row r="132" spans="1:52" x14ac:dyDescent="0.25">
      <c r="A132" s="1081"/>
      <c r="B132" s="1096" t="s">
        <v>1159</v>
      </c>
      <c r="C132" s="1081"/>
      <c r="D132" s="1081"/>
      <c r="E132" s="1081"/>
      <c r="F132" s="1081"/>
      <c r="G132" s="1081"/>
      <c r="H132" s="1081"/>
      <c r="I132" s="1081"/>
      <c r="J132" s="1081"/>
      <c r="K132" s="1081"/>
      <c r="L132" s="1081"/>
      <c r="M132" s="1081"/>
      <c r="N132" s="1081"/>
      <c r="O132" s="1081"/>
      <c r="P132" s="1081"/>
      <c r="Q132" s="1081"/>
      <c r="R132" s="1081"/>
      <c r="S132" s="1081"/>
      <c r="T132" s="1081"/>
      <c r="U132" s="1081"/>
      <c r="V132" s="1081"/>
      <c r="W132" s="1081"/>
      <c r="X132" s="1081"/>
      <c r="Y132" s="1081"/>
      <c r="Z132" s="1081"/>
      <c r="AA132" s="1081"/>
      <c r="AB132" s="1081"/>
      <c r="AC132" s="1081"/>
      <c r="AD132" s="1081"/>
      <c r="AE132" s="1081"/>
      <c r="AF132" s="1081"/>
      <c r="AG132" s="1081"/>
      <c r="AH132" s="1081"/>
      <c r="AI132" s="1081"/>
      <c r="AJ132" s="1081"/>
      <c r="AK132" s="1081"/>
      <c r="AL132" s="1081"/>
      <c r="AM132" s="1081"/>
      <c r="AN132" s="1081"/>
      <c r="AO132" s="1081"/>
      <c r="AP132" s="1081"/>
      <c r="AQ132" s="1081"/>
      <c r="AR132" s="1081"/>
      <c r="AS132" s="1081"/>
      <c r="AT132" s="1081"/>
      <c r="AU132" s="1081"/>
      <c r="AV132" s="1081"/>
      <c r="AW132" s="1081"/>
      <c r="AX132" s="1081"/>
      <c r="AY132" s="1081"/>
      <c r="AZ132" s="1082"/>
    </row>
    <row r="133" spans="1:52" x14ac:dyDescent="0.25">
      <c r="A133" s="1081"/>
      <c r="B133" s="1096" t="s">
        <v>1160</v>
      </c>
      <c r="C133" s="1081"/>
      <c r="D133" s="1081"/>
      <c r="E133" s="1081"/>
      <c r="F133" s="1081"/>
      <c r="G133" s="1081"/>
      <c r="H133" s="1081"/>
      <c r="I133" s="1081"/>
      <c r="J133" s="1081"/>
      <c r="K133" s="1081"/>
      <c r="L133" s="1081"/>
      <c r="M133" s="1081"/>
      <c r="N133" s="1081"/>
      <c r="O133" s="1081"/>
      <c r="P133" s="1081"/>
      <c r="Q133" s="1081"/>
      <c r="R133" s="1081"/>
      <c r="S133" s="1081"/>
      <c r="T133" s="1081"/>
      <c r="U133" s="1081"/>
      <c r="V133" s="1081"/>
      <c r="W133" s="1081"/>
      <c r="X133" s="1081"/>
      <c r="Y133" s="1081"/>
      <c r="Z133" s="1081"/>
      <c r="AA133" s="1081"/>
      <c r="AB133" s="1081"/>
      <c r="AC133" s="1081"/>
      <c r="AD133" s="1081"/>
      <c r="AE133" s="1081"/>
      <c r="AF133" s="1081"/>
      <c r="AG133" s="1081"/>
      <c r="AH133" s="1081"/>
      <c r="AI133" s="1081"/>
      <c r="AJ133" s="1081"/>
      <c r="AK133" s="1081"/>
      <c r="AL133" s="1081"/>
      <c r="AM133" s="1081"/>
      <c r="AN133" s="1081"/>
      <c r="AO133" s="1081"/>
      <c r="AP133" s="1081"/>
      <c r="AQ133" s="1081"/>
      <c r="AR133" s="1081"/>
      <c r="AS133" s="1081"/>
      <c r="AT133" s="1081"/>
      <c r="AU133" s="1081"/>
      <c r="AV133" s="1081"/>
      <c r="AW133" s="1081"/>
      <c r="AX133" s="1081"/>
      <c r="AY133" s="1081"/>
      <c r="AZ133" s="1082"/>
    </row>
    <row r="134" spans="1:52" x14ac:dyDescent="0.25">
      <c r="A134" s="1081"/>
      <c r="B134" s="1091" t="s">
        <v>457</v>
      </c>
      <c r="C134" s="1081"/>
      <c r="D134" s="1081"/>
      <c r="E134" s="1081"/>
      <c r="F134" s="1081"/>
      <c r="G134" s="1081"/>
      <c r="H134" s="1081"/>
      <c r="I134" s="1081"/>
      <c r="J134" s="1081"/>
      <c r="K134" s="1081"/>
      <c r="L134" s="1081"/>
      <c r="M134" s="1081"/>
      <c r="N134" s="1081"/>
      <c r="O134" s="1081"/>
      <c r="P134" s="1081"/>
      <c r="Q134" s="1081"/>
      <c r="R134" s="1081"/>
      <c r="S134" s="1081"/>
      <c r="T134" s="1081"/>
      <c r="U134" s="1081"/>
      <c r="V134" s="1081"/>
      <c r="W134" s="1081"/>
      <c r="X134" s="1081"/>
      <c r="Y134" s="1081"/>
      <c r="Z134" s="1081"/>
      <c r="AA134" s="1081"/>
      <c r="AB134" s="1081"/>
      <c r="AC134" s="1081"/>
      <c r="AD134" s="1081"/>
      <c r="AE134" s="1081"/>
      <c r="AF134" s="1081"/>
      <c r="AG134" s="1081"/>
      <c r="AH134" s="1081"/>
      <c r="AI134" s="1081"/>
      <c r="AJ134" s="1081"/>
      <c r="AK134" s="1081"/>
      <c r="AL134" s="1081"/>
      <c r="AM134" s="1081"/>
      <c r="AN134" s="1081"/>
      <c r="AO134" s="1081"/>
      <c r="AP134" s="1081"/>
      <c r="AQ134" s="1081"/>
      <c r="AR134" s="1081"/>
      <c r="AS134" s="1081"/>
      <c r="AT134" s="1081"/>
      <c r="AU134" s="1081"/>
      <c r="AV134" s="1081"/>
      <c r="AW134" s="1081"/>
      <c r="AX134" s="1081"/>
      <c r="AY134" s="1081"/>
      <c r="AZ134" s="1082"/>
    </row>
    <row r="135" spans="1:52" x14ac:dyDescent="0.25">
      <c r="A135" s="1081"/>
      <c r="B135" s="1097" t="s">
        <v>1161</v>
      </c>
      <c r="C135" s="1081"/>
      <c r="D135" s="1081"/>
      <c r="E135" s="1081"/>
      <c r="F135" s="1081"/>
      <c r="G135" s="1081"/>
      <c r="H135" s="1081"/>
      <c r="I135" s="1081"/>
      <c r="J135" s="1081"/>
      <c r="K135" s="1081"/>
      <c r="L135" s="1081"/>
      <c r="M135" s="1081"/>
      <c r="N135" s="1081"/>
      <c r="O135" s="1081"/>
      <c r="P135" s="1081"/>
      <c r="Q135" s="1081"/>
      <c r="R135" s="1081"/>
      <c r="S135" s="1081"/>
      <c r="T135" s="1081"/>
      <c r="U135" s="1081"/>
      <c r="V135" s="1081"/>
      <c r="W135" s="1081"/>
      <c r="X135" s="1081"/>
      <c r="Y135" s="1081"/>
      <c r="Z135" s="1081"/>
      <c r="AA135" s="1081"/>
      <c r="AB135" s="1081"/>
      <c r="AC135" s="1081"/>
      <c r="AD135" s="1081"/>
      <c r="AE135" s="1081"/>
      <c r="AF135" s="1081"/>
      <c r="AG135" s="1081"/>
      <c r="AH135" s="1081"/>
      <c r="AI135" s="1081"/>
      <c r="AJ135" s="1081"/>
      <c r="AK135" s="1081"/>
      <c r="AL135" s="1081"/>
      <c r="AM135" s="1081"/>
      <c r="AN135" s="1081"/>
      <c r="AO135" s="1081"/>
      <c r="AP135" s="1081"/>
      <c r="AQ135" s="1081"/>
      <c r="AR135" s="1081"/>
      <c r="AS135" s="1081"/>
      <c r="AT135" s="1081"/>
      <c r="AU135" s="1081"/>
      <c r="AV135" s="1081"/>
      <c r="AW135" s="1081"/>
      <c r="AX135" s="1081"/>
      <c r="AY135" s="1081"/>
      <c r="AZ135" s="1082"/>
    </row>
    <row r="136" spans="1:52" x14ac:dyDescent="0.25">
      <c r="A136" s="1081"/>
      <c r="B136" s="1093" t="s">
        <v>1162</v>
      </c>
      <c r="C136" s="1081"/>
      <c r="D136" s="1081"/>
      <c r="E136" s="1081"/>
      <c r="F136" s="1081"/>
      <c r="G136" s="1081"/>
      <c r="H136" s="1081"/>
      <c r="I136" s="1081"/>
      <c r="J136" s="1081"/>
      <c r="K136" s="1081"/>
      <c r="L136" s="1081"/>
      <c r="M136" s="1081"/>
      <c r="N136" s="1081"/>
      <c r="O136" s="1081"/>
      <c r="P136" s="1081"/>
      <c r="Q136" s="1081"/>
      <c r="R136" s="1081"/>
      <c r="S136" s="1081"/>
      <c r="T136" s="1081"/>
      <c r="U136" s="1081"/>
      <c r="V136" s="1081"/>
      <c r="W136" s="1081"/>
      <c r="X136" s="1081"/>
      <c r="Y136" s="1081"/>
      <c r="Z136" s="1081"/>
      <c r="AA136" s="1081"/>
      <c r="AB136" s="1081"/>
      <c r="AC136" s="1081"/>
      <c r="AD136" s="1081"/>
      <c r="AE136" s="1081"/>
      <c r="AF136" s="1081"/>
      <c r="AG136" s="1081"/>
      <c r="AH136" s="1081"/>
      <c r="AI136" s="1081"/>
      <c r="AJ136" s="1081"/>
      <c r="AK136" s="1081"/>
      <c r="AL136" s="1081"/>
      <c r="AM136" s="1081"/>
      <c r="AN136" s="1081"/>
      <c r="AO136" s="1081"/>
      <c r="AP136" s="1081"/>
      <c r="AQ136" s="1081"/>
      <c r="AR136" s="1081"/>
      <c r="AS136" s="1081"/>
      <c r="AT136" s="1081"/>
      <c r="AU136" s="1081"/>
      <c r="AV136" s="1081"/>
      <c r="AW136" s="1081"/>
      <c r="AX136" s="1081"/>
      <c r="AY136" s="1081"/>
      <c r="AZ136" s="1082"/>
    </row>
    <row r="137" spans="1:52" x14ac:dyDescent="0.25">
      <c r="A137" s="1081"/>
      <c r="B137" s="1096" t="s">
        <v>1124</v>
      </c>
      <c r="C137" s="1081"/>
      <c r="D137" s="1081"/>
      <c r="E137" s="1081"/>
      <c r="F137" s="1081"/>
      <c r="G137" s="1081"/>
      <c r="H137" s="1081"/>
      <c r="I137" s="1081"/>
      <c r="J137" s="1081"/>
      <c r="K137" s="1081"/>
      <c r="L137" s="1081"/>
      <c r="M137" s="1081"/>
      <c r="N137" s="1081"/>
      <c r="O137" s="1081"/>
      <c r="P137" s="1081"/>
      <c r="Q137" s="1081"/>
      <c r="R137" s="1081"/>
      <c r="S137" s="1081"/>
      <c r="T137" s="1081"/>
      <c r="U137" s="1081"/>
      <c r="V137" s="1081"/>
      <c r="W137" s="1081"/>
      <c r="X137" s="1081"/>
      <c r="Y137" s="1081"/>
      <c r="Z137" s="1081"/>
      <c r="AA137" s="1081"/>
      <c r="AB137" s="1081"/>
      <c r="AC137" s="1081"/>
      <c r="AD137" s="1081"/>
      <c r="AE137" s="1081"/>
      <c r="AF137" s="1081"/>
      <c r="AG137" s="1081"/>
      <c r="AH137" s="1081"/>
      <c r="AI137" s="1081"/>
      <c r="AJ137" s="1081"/>
      <c r="AK137" s="1081"/>
      <c r="AL137" s="1081"/>
      <c r="AM137" s="1081"/>
      <c r="AN137" s="1081"/>
      <c r="AO137" s="1081"/>
      <c r="AP137" s="1081"/>
      <c r="AQ137" s="1081"/>
      <c r="AR137" s="1081"/>
      <c r="AS137" s="1081"/>
      <c r="AT137" s="1081"/>
      <c r="AU137" s="1081"/>
      <c r="AV137" s="1081"/>
      <c r="AW137" s="1081"/>
      <c r="AX137" s="1081"/>
      <c r="AY137" s="1081"/>
      <c r="AZ137" s="1082"/>
    </row>
    <row r="138" spans="1:52" x14ac:dyDescent="0.25">
      <c r="A138" s="1081"/>
      <c r="B138" s="1096" t="s">
        <v>1159</v>
      </c>
      <c r="C138" s="1081"/>
      <c r="D138" s="1081"/>
      <c r="E138" s="1081"/>
      <c r="F138" s="1081"/>
      <c r="G138" s="1081"/>
      <c r="H138" s="1081"/>
      <c r="I138" s="1081"/>
      <c r="J138" s="1081"/>
      <c r="K138" s="1081"/>
      <c r="L138" s="1081"/>
      <c r="M138" s="1081"/>
      <c r="N138" s="1081"/>
      <c r="O138" s="1081"/>
      <c r="P138" s="1081"/>
      <c r="Q138" s="1081"/>
      <c r="R138" s="1081"/>
      <c r="S138" s="1081"/>
      <c r="T138" s="1081"/>
      <c r="U138" s="1081"/>
      <c r="V138" s="1081"/>
      <c r="W138" s="1081"/>
      <c r="X138" s="1081"/>
      <c r="Y138" s="1081"/>
      <c r="Z138" s="1081"/>
      <c r="AA138" s="1081"/>
      <c r="AB138" s="1081"/>
      <c r="AC138" s="1081"/>
      <c r="AD138" s="1081"/>
      <c r="AE138" s="1081"/>
      <c r="AF138" s="1081"/>
      <c r="AG138" s="1081"/>
      <c r="AH138" s="1081"/>
      <c r="AI138" s="1081"/>
      <c r="AJ138" s="1081"/>
      <c r="AK138" s="1081"/>
      <c r="AL138" s="1081"/>
      <c r="AM138" s="1081"/>
      <c r="AN138" s="1081"/>
      <c r="AO138" s="1081"/>
      <c r="AP138" s="1081"/>
      <c r="AQ138" s="1081"/>
      <c r="AR138" s="1081"/>
      <c r="AS138" s="1081"/>
      <c r="AT138" s="1081"/>
      <c r="AU138" s="1081"/>
      <c r="AV138" s="1081"/>
      <c r="AW138" s="1081"/>
      <c r="AX138" s="1081"/>
      <c r="AY138" s="1081"/>
      <c r="AZ138" s="1082"/>
    </row>
    <row r="139" spans="1:52" s="605" customFormat="1" x14ac:dyDescent="0.25">
      <c r="A139" s="1083"/>
      <c r="B139" s="1087" t="s">
        <v>1156</v>
      </c>
      <c r="C139" s="1083"/>
      <c r="D139" s="1083"/>
      <c r="E139" s="1083"/>
      <c r="F139" s="1083"/>
      <c r="G139" s="1083"/>
      <c r="H139" s="1083"/>
      <c r="I139" s="1083"/>
      <c r="J139" s="1083"/>
      <c r="K139" s="1083"/>
      <c r="L139" s="1083"/>
      <c r="M139" s="1083"/>
      <c r="N139" s="1083"/>
      <c r="O139" s="1083"/>
      <c r="P139" s="1083"/>
      <c r="Q139" s="1083"/>
      <c r="R139" s="1083"/>
      <c r="S139" s="1083"/>
      <c r="T139" s="1083"/>
      <c r="U139" s="1083"/>
      <c r="V139" s="1083"/>
      <c r="W139" s="1083"/>
      <c r="X139" s="1083"/>
      <c r="Y139" s="1083"/>
      <c r="Z139" s="1083"/>
      <c r="AA139" s="1083"/>
      <c r="AB139" s="1083"/>
      <c r="AC139" s="1083"/>
      <c r="AD139" s="1083"/>
      <c r="AE139" s="1083"/>
      <c r="AF139" s="1083"/>
      <c r="AG139" s="1083"/>
      <c r="AH139" s="1083"/>
      <c r="AI139" s="1083"/>
      <c r="AJ139" s="1083"/>
      <c r="AK139" s="1083"/>
      <c r="AL139" s="1083"/>
      <c r="AM139" s="1083"/>
      <c r="AN139" s="1083"/>
      <c r="AO139" s="1083"/>
      <c r="AP139" s="1083"/>
      <c r="AQ139" s="1083"/>
      <c r="AR139" s="1083"/>
      <c r="AS139" s="1083"/>
      <c r="AT139" s="1083"/>
      <c r="AU139" s="1083"/>
      <c r="AV139" s="1083"/>
      <c r="AW139" s="1083"/>
      <c r="AX139" s="1083"/>
      <c r="AY139" s="1083"/>
      <c r="AZ139" s="1086"/>
    </row>
    <row r="140" spans="1:52" s="605" customFormat="1" x14ac:dyDescent="0.25">
      <c r="A140" s="1083"/>
      <c r="B140" s="1087" t="s">
        <v>1128</v>
      </c>
      <c r="C140" s="1083"/>
      <c r="D140" s="1083"/>
      <c r="E140" s="1083"/>
      <c r="F140" s="1083"/>
      <c r="G140" s="1083"/>
      <c r="H140" s="1083"/>
      <c r="I140" s="1083"/>
      <c r="J140" s="1083"/>
      <c r="K140" s="1083"/>
      <c r="L140" s="1083"/>
      <c r="M140" s="1083"/>
      <c r="N140" s="1083"/>
      <c r="O140" s="1083"/>
      <c r="P140" s="1083"/>
      <c r="Q140" s="1083"/>
      <c r="R140" s="1083"/>
      <c r="S140" s="1083"/>
      <c r="T140" s="1083"/>
      <c r="U140" s="1083"/>
      <c r="V140" s="1083"/>
      <c r="W140" s="1083"/>
      <c r="X140" s="1083"/>
      <c r="Y140" s="1083"/>
      <c r="Z140" s="1083"/>
      <c r="AA140" s="1083"/>
      <c r="AB140" s="1083"/>
      <c r="AC140" s="1083"/>
      <c r="AD140" s="1083"/>
      <c r="AE140" s="1083"/>
      <c r="AF140" s="1083"/>
      <c r="AG140" s="1083"/>
      <c r="AH140" s="1083"/>
      <c r="AI140" s="1083"/>
      <c r="AJ140" s="1083"/>
      <c r="AK140" s="1083"/>
      <c r="AL140" s="1083"/>
      <c r="AM140" s="1083"/>
      <c r="AN140" s="1083"/>
      <c r="AO140" s="1083"/>
      <c r="AP140" s="1083"/>
      <c r="AQ140" s="1083"/>
      <c r="AR140" s="1083"/>
      <c r="AS140" s="1083"/>
      <c r="AT140" s="1083"/>
      <c r="AU140" s="1083"/>
      <c r="AV140" s="1083"/>
      <c r="AW140" s="1083"/>
      <c r="AX140" s="1083"/>
      <c r="AY140" s="1083"/>
      <c r="AZ140" s="1086"/>
    </row>
    <row r="141" spans="1:52" s="605" customFormat="1" x14ac:dyDescent="0.25">
      <c r="A141" s="1083"/>
      <c r="B141" s="1087" t="s">
        <v>1129</v>
      </c>
      <c r="C141" s="1083"/>
      <c r="D141" s="1083"/>
      <c r="E141" s="1083"/>
      <c r="F141" s="1083"/>
      <c r="G141" s="1083"/>
      <c r="H141" s="1083"/>
      <c r="I141" s="1083"/>
      <c r="J141" s="1083"/>
      <c r="K141" s="1083"/>
      <c r="L141" s="1083"/>
      <c r="M141" s="1083"/>
      <c r="N141" s="1083"/>
      <c r="O141" s="1083"/>
      <c r="P141" s="1083"/>
      <c r="Q141" s="1083"/>
      <c r="R141" s="1083"/>
      <c r="S141" s="1083"/>
      <c r="T141" s="1083"/>
      <c r="U141" s="1083"/>
      <c r="V141" s="1083"/>
      <c r="W141" s="1083"/>
      <c r="X141" s="1083"/>
      <c r="Y141" s="1083"/>
      <c r="Z141" s="1083"/>
      <c r="AA141" s="1083"/>
      <c r="AB141" s="1083"/>
      <c r="AC141" s="1083"/>
      <c r="AD141" s="1083"/>
      <c r="AE141" s="1083"/>
      <c r="AF141" s="1083"/>
      <c r="AG141" s="1083"/>
      <c r="AH141" s="1083"/>
      <c r="AI141" s="1083"/>
      <c r="AJ141" s="1083"/>
      <c r="AK141" s="1083"/>
      <c r="AL141" s="1083"/>
      <c r="AM141" s="1083"/>
      <c r="AN141" s="1083"/>
      <c r="AO141" s="1083"/>
      <c r="AP141" s="1083"/>
      <c r="AQ141" s="1083"/>
      <c r="AR141" s="1083"/>
      <c r="AS141" s="1083"/>
      <c r="AT141" s="1083"/>
      <c r="AU141" s="1083"/>
      <c r="AV141" s="1083"/>
      <c r="AW141" s="1083"/>
      <c r="AX141" s="1083"/>
      <c r="AY141" s="1083"/>
      <c r="AZ141" s="1086"/>
    </row>
    <row r="142" spans="1:52" x14ac:dyDescent="0.25">
      <c r="A142" s="1081"/>
      <c r="B142" s="1096" t="s">
        <v>1160</v>
      </c>
      <c r="C142" s="1081"/>
      <c r="D142" s="1081"/>
      <c r="E142" s="1081"/>
      <c r="F142" s="1081"/>
      <c r="G142" s="1081"/>
      <c r="H142" s="1081"/>
      <c r="I142" s="1081"/>
      <c r="J142" s="1081"/>
      <c r="K142" s="1081"/>
      <c r="L142" s="1081"/>
      <c r="M142" s="1081"/>
      <c r="N142" s="1081"/>
      <c r="O142" s="1081"/>
      <c r="P142" s="1081"/>
      <c r="Q142" s="1081"/>
      <c r="R142" s="1081"/>
      <c r="S142" s="1081"/>
      <c r="T142" s="1081"/>
      <c r="U142" s="1081"/>
      <c r="V142" s="1081"/>
      <c r="W142" s="1081"/>
      <c r="X142" s="1081"/>
      <c r="Y142" s="1081"/>
      <c r="Z142" s="1081"/>
      <c r="AA142" s="1081"/>
      <c r="AB142" s="1081"/>
      <c r="AC142" s="1081"/>
      <c r="AD142" s="1081"/>
      <c r="AE142" s="1081"/>
      <c r="AF142" s="1081"/>
      <c r="AG142" s="1081"/>
      <c r="AH142" s="1081"/>
      <c r="AI142" s="1081"/>
      <c r="AJ142" s="1081"/>
      <c r="AK142" s="1081"/>
      <c r="AL142" s="1081"/>
      <c r="AM142" s="1081"/>
      <c r="AN142" s="1081"/>
      <c r="AO142" s="1081"/>
      <c r="AP142" s="1081"/>
      <c r="AQ142" s="1081"/>
      <c r="AR142" s="1081"/>
      <c r="AS142" s="1081"/>
      <c r="AT142" s="1081"/>
      <c r="AU142" s="1081"/>
      <c r="AV142" s="1081"/>
      <c r="AW142" s="1081"/>
      <c r="AX142" s="1081"/>
      <c r="AY142" s="1081"/>
      <c r="AZ142" s="1082"/>
    </row>
    <row r="143" spans="1:52" s="605" customFormat="1" x14ac:dyDescent="0.25">
      <c r="A143" s="1083"/>
      <c r="B143" s="1084" t="s">
        <v>471</v>
      </c>
      <c r="C143" s="1085"/>
      <c r="D143" s="1085"/>
      <c r="E143" s="1085"/>
      <c r="F143" s="1085"/>
      <c r="G143" s="1085"/>
      <c r="H143" s="1085"/>
      <c r="I143" s="1085"/>
      <c r="J143" s="1085"/>
      <c r="K143" s="1083"/>
      <c r="L143" s="1083"/>
      <c r="M143" s="1083"/>
      <c r="N143" s="1083"/>
      <c r="O143" s="1083"/>
      <c r="P143" s="1083"/>
      <c r="Q143" s="1083"/>
      <c r="R143" s="1083"/>
      <c r="S143" s="1083"/>
      <c r="T143" s="1083"/>
      <c r="U143" s="1083"/>
      <c r="V143" s="1083"/>
      <c r="W143" s="1083"/>
      <c r="X143" s="1083"/>
      <c r="Y143" s="1083"/>
      <c r="Z143" s="1083"/>
      <c r="AA143" s="1083"/>
      <c r="AB143" s="1083"/>
      <c r="AC143" s="1083"/>
      <c r="AD143" s="1083"/>
      <c r="AE143" s="1083"/>
      <c r="AF143" s="1083"/>
      <c r="AG143" s="1083"/>
      <c r="AH143" s="1083"/>
      <c r="AI143" s="1083"/>
      <c r="AJ143" s="1083"/>
      <c r="AK143" s="1083"/>
      <c r="AL143" s="1083"/>
      <c r="AM143" s="1083"/>
      <c r="AN143" s="1083"/>
      <c r="AO143" s="1083"/>
      <c r="AP143" s="1083"/>
      <c r="AQ143" s="1083"/>
      <c r="AR143" s="1083"/>
      <c r="AS143" s="1083"/>
      <c r="AT143" s="1083"/>
      <c r="AU143" s="1083"/>
      <c r="AV143" s="1083"/>
      <c r="AW143" s="1083"/>
      <c r="AX143" s="1083"/>
      <c r="AY143" s="1083"/>
      <c r="AZ143" s="1086"/>
    </row>
    <row r="144" spans="1:52" s="605" customFormat="1" x14ac:dyDescent="0.25">
      <c r="A144" s="1083"/>
      <c r="B144" s="1090" t="s">
        <v>1163</v>
      </c>
      <c r="C144" s="1088"/>
      <c r="D144" s="1089"/>
      <c r="E144" s="1083"/>
      <c r="F144" s="1083"/>
      <c r="G144" s="1083"/>
      <c r="H144" s="1083"/>
      <c r="I144" s="1083"/>
      <c r="J144" s="1083"/>
      <c r="K144" s="1083"/>
      <c r="L144" s="1083"/>
      <c r="M144" s="1083"/>
      <c r="N144" s="1083"/>
      <c r="O144" s="1083"/>
      <c r="P144" s="1083"/>
      <c r="Q144" s="1083"/>
      <c r="R144" s="1083"/>
      <c r="S144" s="1083"/>
      <c r="T144" s="1083"/>
      <c r="U144" s="1083"/>
      <c r="V144" s="1083"/>
      <c r="W144" s="1083"/>
      <c r="X144" s="1083"/>
      <c r="Y144" s="1083"/>
      <c r="Z144" s="1083"/>
      <c r="AA144" s="1083"/>
      <c r="AB144" s="1083"/>
      <c r="AC144" s="1083"/>
      <c r="AD144" s="1083"/>
      <c r="AE144" s="1083"/>
      <c r="AF144" s="1083"/>
      <c r="AG144" s="1083"/>
      <c r="AH144" s="1083"/>
      <c r="AI144" s="1083"/>
      <c r="AJ144" s="1083"/>
      <c r="AK144" s="1083"/>
      <c r="AL144" s="1083"/>
      <c r="AM144" s="1083"/>
      <c r="AN144" s="1083"/>
      <c r="AO144" s="1083"/>
      <c r="AP144" s="1083"/>
      <c r="AQ144" s="1083"/>
      <c r="AR144" s="1083"/>
      <c r="AS144" s="1083"/>
      <c r="AT144" s="1083"/>
      <c r="AU144" s="1083"/>
      <c r="AV144" s="1083"/>
      <c r="AW144" s="1083"/>
      <c r="AX144" s="1083"/>
      <c r="AY144" s="1083"/>
      <c r="AZ144" s="1086"/>
    </row>
    <row r="145" spans="1:52" s="605" customFormat="1" ht="4.5" customHeight="1" x14ac:dyDescent="0.25">
      <c r="A145" s="1083"/>
      <c r="B145" s="1098"/>
      <c r="C145" s="1088"/>
      <c r="D145" s="1089"/>
      <c r="E145" s="1083"/>
      <c r="F145" s="1083"/>
      <c r="G145" s="1083"/>
      <c r="H145" s="1083"/>
      <c r="I145" s="1083"/>
      <c r="J145" s="1083"/>
      <c r="K145" s="1083"/>
      <c r="L145" s="1083"/>
      <c r="M145" s="1083"/>
      <c r="N145" s="1083"/>
      <c r="O145" s="1083"/>
      <c r="P145" s="1083"/>
      <c r="Q145" s="1083"/>
      <c r="R145" s="1083"/>
      <c r="S145" s="1083"/>
      <c r="T145" s="1083"/>
      <c r="U145" s="1083"/>
      <c r="V145" s="1083"/>
      <c r="W145" s="1083"/>
      <c r="X145" s="1083"/>
      <c r="Y145" s="1083"/>
      <c r="Z145" s="1083"/>
      <c r="AA145" s="1083"/>
      <c r="AB145" s="1083"/>
      <c r="AC145" s="1083"/>
      <c r="AD145" s="1083"/>
      <c r="AE145" s="1083"/>
      <c r="AF145" s="1083"/>
      <c r="AG145" s="1083"/>
      <c r="AH145" s="1083"/>
      <c r="AI145" s="1083"/>
      <c r="AJ145" s="1083"/>
      <c r="AK145" s="1083"/>
      <c r="AL145" s="1083"/>
      <c r="AM145" s="1083"/>
      <c r="AN145" s="1083"/>
      <c r="AO145" s="1083"/>
      <c r="AP145" s="1083"/>
      <c r="AQ145" s="1083"/>
      <c r="AR145" s="1083"/>
      <c r="AS145" s="1083"/>
      <c r="AT145" s="1083"/>
      <c r="AU145" s="1083"/>
      <c r="AV145" s="1083"/>
      <c r="AW145" s="1083"/>
      <c r="AX145" s="1083"/>
      <c r="AY145" s="1083"/>
      <c r="AZ145" s="1086"/>
    </row>
    <row r="146" spans="1:52" s="605" customFormat="1" x14ac:dyDescent="0.25">
      <c r="A146" s="1083"/>
      <c r="B146" s="1099" t="s">
        <v>472</v>
      </c>
      <c r="C146" s="1088"/>
      <c r="D146" s="1089"/>
      <c r="E146" s="1083"/>
      <c r="F146" s="1083"/>
      <c r="G146" s="1083"/>
      <c r="H146" s="1083"/>
      <c r="I146" s="1083"/>
      <c r="J146" s="1083"/>
      <c r="K146" s="1083"/>
      <c r="L146" s="1083"/>
      <c r="M146" s="1083"/>
      <c r="N146" s="1083"/>
      <c r="O146" s="1083"/>
      <c r="P146" s="1083"/>
      <c r="Q146" s="1083"/>
      <c r="R146" s="1083"/>
      <c r="S146" s="1083"/>
      <c r="T146" s="1083"/>
      <c r="U146" s="1083"/>
      <c r="V146" s="1083"/>
      <c r="W146" s="1083"/>
      <c r="X146" s="1083"/>
      <c r="Y146" s="1083"/>
      <c r="Z146" s="1083"/>
      <c r="AA146" s="1083"/>
      <c r="AB146" s="1083"/>
      <c r="AC146" s="1083"/>
      <c r="AD146" s="1083"/>
      <c r="AE146" s="1083"/>
      <c r="AF146" s="1083"/>
      <c r="AG146" s="1083"/>
      <c r="AH146" s="1083"/>
      <c r="AI146" s="1083"/>
      <c r="AJ146" s="1083"/>
      <c r="AK146" s="1083"/>
      <c r="AL146" s="1083"/>
      <c r="AM146" s="1083"/>
      <c r="AN146" s="1083"/>
      <c r="AO146" s="1083"/>
      <c r="AP146" s="1083"/>
      <c r="AQ146" s="1083"/>
      <c r="AR146" s="1083"/>
      <c r="AS146" s="1083"/>
      <c r="AT146" s="1083"/>
      <c r="AU146" s="1083"/>
      <c r="AV146" s="1083"/>
      <c r="AW146" s="1083"/>
      <c r="AX146" s="1083"/>
      <c r="AY146" s="1083"/>
      <c r="AZ146" s="1086"/>
    </row>
    <row r="147" spans="1:52" s="605" customFormat="1" x14ac:dyDescent="0.25">
      <c r="A147" s="1083"/>
      <c r="B147" s="1087" t="s">
        <v>1124</v>
      </c>
      <c r="C147" s="1083"/>
      <c r="D147" s="1083"/>
      <c r="E147" s="1083"/>
      <c r="F147" s="1083"/>
      <c r="G147" s="1083"/>
      <c r="H147" s="1083"/>
      <c r="I147" s="1083"/>
      <c r="J147" s="1083"/>
      <c r="K147" s="1083"/>
      <c r="L147" s="1083"/>
      <c r="M147" s="1083"/>
      <c r="N147" s="1083"/>
      <c r="O147" s="1083"/>
      <c r="P147" s="1083"/>
      <c r="Q147" s="1083"/>
      <c r="R147" s="1083"/>
      <c r="S147" s="1083"/>
      <c r="T147" s="1083"/>
      <c r="U147" s="1083"/>
      <c r="V147" s="1083"/>
      <c r="W147" s="1083"/>
      <c r="X147" s="1083"/>
      <c r="Y147" s="1083"/>
      <c r="Z147" s="1083"/>
      <c r="AA147" s="1083"/>
      <c r="AB147" s="1083"/>
      <c r="AC147" s="1083"/>
      <c r="AD147" s="1083"/>
      <c r="AE147" s="1083"/>
      <c r="AF147" s="1083"/>
      <c r="AG147" s="1083"/>
      <c r="AH147" s="1083"/>
      <c r="AI147" s="1083"/>
      <c r="AJ147" s="1083"/>
      <c r="AK147" s="1083"/>
      <c r="AL147" s="1083"/>
      <c r="AM147" s="1083"/>
      <c r="AN147" s="1083"/>
      <c r="AO147" s="1083"/>
      <c r="AP147" s="1083"/>
      <c r="AQ147" s="1083"/>
      <c r="AR147" s="1083"/>
      <c r="AS147" s="1083"/>
      <c r="AT147" s="1083"/>
      <c r="AU147" s="1083"/>
      <c r="AV147" s="1083"/>
      <c r="AW147" s="1083"/>
      <c r="AX147" s="1083"/>
      <c r="AY147" s="1083"/>
      <c r="AZ147" s="1086"/>
    </row>
    <row r="148" spans="1:52" s="605" customFormat="1" x14ac:dyDescent="0.25">
      <c r="A148" s="1083"/>
      <c r="B148" s="1087" t="s">
        <v>1164</v>
      </c>
      <c r="C148" s="1083"/>
      <c r="D148" s="1083"/>
      <c r="E148" s="1083"/>
      <c r="F148" s="1083"/>
      <c r="G148" s="1083"/>
      <c r="H148" s="1083"/>
      <c r="I148" s="1083"/>
      <c r="J148" s="1083"/>
      <c r="K148" s="1083"/>
      <c r="L148" s="1083"/>
      <c r="M148" s="1083"/>
      <c r="N148" s="1083"/>
      <c r="O148" s="1083"/>
      <c r="P148" s="1083"/>
      <c r="Q148" s="1083"/>
      <c r="R148" s="1083"/>
      <c r="S148" s="1083"/>
      <c r="T148" s="1083"/>
      <c r="U148" s="1083"/>
      <c r="V148" s="1083"/>
      <c r="W148" s="1083"/>
      <c r="X148" s="1083"/>
      <c r="Y148" s="1083"/>
      <c r="Z148" s="1083"/>
      <c r="AA148" s="1083"/>
      <c r="AB148" s="1083"/>
      <c r="AC148" s="1083"/>
      <c r="AD148" s="1083"/>
      <c r="AE148" s="1083"/>
      <c r="AF148" s="1083"/>
      <c r="AG148" s="1083"/>
      <c r="AH148" s="1083"/>
      <c r="AI148" s="1083"/>
      <c r="AJ148" s="1083"/>
      <c r="AK148" s="1083"/>
      <c r="AL148" s="1083"/>
      <c r="AM148" s="1083"/>
      <c r="AN148" s="1083"/>
      <c r="AO148" s="1083"/>
      <c r="AP148" s="1083"/>
      <c r="AQ148" s="1083"/>
      <c r="AR148" s="1083"/>
      <c r="AS148" s="1083"/>
      <c r="AT148" s="1083"/>
      <c r="AU148" s="1083"/>
      <c r="AV148" s="1083"/>
      <c r="AW148" s="1083"/>
      <c r="AX148" s="1083"/>
      <c r="AY148" s="1083"/>
      <c r="AZ148" s="1086"/>
    </row>
    <row r="149" spans="1:52" s="605" customFormat="1" x14ac:dyDescent="0.25">
      <c r="A149" s="1083"/>
      <c r="B149" s="1087" t="s">
        <v>1156</v>
      </c>
      <c r="C149" s="1083"/>
      <c r="D149" s="1083"/>
      <c r="E149" s="1083"/>
      <c r="F149" s="1083"/>
      <c r="G149" s="1083"/>
      <c r="H149" s="1083"/>
      <c r="I149" s="1083"/>
      <c r="J149" s="1083"/>
      <c r="K149" s="1083"/>
      <c r="L149" s="1083"/>
      <c r="M149" s="1083"/>
      <c r="N149" s="1083"/>
      <c r="O149" s="1083"/>
      <c r="P149" s="1083"/>
      <c r="Q149" s="1083"/>
      <c r="R149" s="1083"/>
      <c r="S149" s="1083"/>
      <c r="T149" s="1083"/>
      <c r="U149" s="1083"/>
      <c r="V149" s="1083"/>
      <c r="W149" s="1083"/>
      <c r="X149" s="1083"/>
      <c r="Y149" s="1083"/>
      <c r="Z149" s="1083"/>
      <c r="AA149" s="1083"/>
      <c r="AB149" s="1083"/>
      <c r="AC149" s="1083"/>
      <c r="AD149" s="1083"/>
      <c r="AE149" s="1083"/>
      <c r="AF149" s="1083"/>
      <c r="AG149" s="1083"/>
      <c r="AH149" s="1083"/>
      <c r="AI149" s="1083"/>
      <c r="AJ149" s="1083"/>
      <c r="AK149" s="1083"/>
      <c r="AL149" s="1083"/>
      <c r="AM149" s="1083"/>
      <c r="AN149" s="1083"/>
      <c r="AO149" s="1083"/>
      <c r="AP149" s="1083"/>
      <c r="AQ149" s="1083"/>
      <c r="AR149" s="1083"/>
      <c r="AS149" s="1083"/>
      <c r="AT149" s="1083"/>
      <c r="AU149" s="1083"/>
      <c r="AV149" s="1083"/>
      <c r="AW149" s="1083"/>
      <c r="AX149" s="1083"/>
      <c r="AY149" s="1083"/>
      <c r="AZ149" s="1086"/>
    </row>
    <row r="150" spans="1:52" s="605" customFormat="1" x14ac:dyDescent="0.25">
      <c r="A150" s="1083"/>
      <c r="B150" s="1087" t="s">
        <v>1128</v>
      </c>
      <c r="C150" s="1083"/>
      <c r="D150" s="1083"/>
      <c r="E150" s="1083"/>
      <c r="F150" s="1083"/>
      <c r="G150" s="1083"/>
      <c r="H150" s="1083"/>
      <c r="I150" s="1083"/>
      <c r="J150" s="1083"/>
      <c r="K150" s="1083"/>
      <c r="L150" s="1083"/>
      <c r="M150" s="1083"/>
      <c r="N150" s="1083"/>
      <c r="O150" s="1083"/>
      <c r="P150" s="1083"/>
      <c r="Q150" s="1083"/>
      <c r="R150" s="1083"/>
      <c r="S150" s="1083"/>
      <c r="T150" s="1083"/>
      <c r="U150" s="1083"/>
      <c r="V150" s="1083"/>
      <c r="W150" s="1083"/>
      <c r="X150" s="1083"/>
      <c r="Y150" s="1083"/>
      <c r="Z150" s="1083"/>
      <c r="AA150" s="1083"/>
      <c r="AB150" s="1083"/>
      <c r="AC150" s="1083"/>
      <c r="AD150" s="1083"/>
      <c r="AE150" s="1083"/>
      <c r="AF150" s="1083"/>
      <c r="AG150" s="1083"/>
      <c r="AH150" s="1083"/>
      <c r="AI150" s="1083"/>
      <c r="AJ150" s="1083"/>
      <c r="AK150" s="1083"/>
      <c r="AL150" s="1083"/>
      <c r="AM150" s="1083"/>
      <c r="AN150" s="1083"/>
      <c r="AO150" s="1083"/>
      <c r="AP150" s="1083"/>
      <c r="AQ150" s="1083"/>
      <c r="AR150" s="1083"/>
      <c r="AS150" s="1083"/>
      <c r="AT150" s="1083"/>
      <c r="AU150" s="1083"/>
      <c r="AV150" s="1083"/>
      <c r="AW150" s="1083"/>
      <c r="AX150" s="1083"/>
      <c r="AY150" s="1083"/>
      <c r="AZ150" s="1086"/>
    </row>
    <row r="151" spans="1:52" s="605" customFormat="1" x14ac:dyDescent="0.25">
      <c r="A151" s="1083"/>
      <c r="B151" s="1087" t="s">
        <v>1129</v>
      </c>
      <c r="C151" s="1083"/>
      <c r="D151" s="1083"/>
      <c r="E151" s="1083"/>
      <c r="F151" s="1083"/>
      <c r="G151" s="1083"/>
      <c r="H151" s="1083"/>
      <c r="I151" s="1083"/>
      <c r="J151" s="1083"/>
      <c r="K151" s="1083"/>
      <c r="L151" s="1083"/>
      <c r="M151" s="1083"/>
      <c r="N151" s="1083"/>
      <c r="O151" s="1083"/>
      <c r="P151" s="1083"/>
      <c r="Q151" s="1083"/>
      <c r="R151" s="1083"/>
      <c r="S151" s="1083"/>
      <c r="T151" s="1083"/>
      <c r="U151" s="1083"/>
      <c r="V151" s="1083"/>
      <c r="W151" s="1083"/>
      <c r="X151" s="1083"/>
      <c r="Y151" s="1083"/>
      <c r="Z151" s="1083"/>
      <c r="AA151" s="1083"/>
      <c r="AB151" s="1083"/>
      <c r="AC151" s="1083"/>
      <c r="AD151" s="1083"/>
      <c r="AE151" s="1083"/>
      <c r="AF151" s="1083"/>
      <c r="AG151" s="1083"/>
      <c r="AH151" s="1083"/>
      <c r="AI151" s="1083"/>
      <c r="AJ151" s="1083"/>
      <c r="AK151" s="1083"/>
      <c r="AL151" s="1083"/>
      <c r="AM151" s="1083"/>
      <c r="AN151" s="1083"/>
      <c r="AO151" s="1083"/>
      <c r="AP151" s="1083"/>
      <c r="AQ151" s="1083"/>
      <c r="AR151" s="1083"/>
      <c r="AS151" s="1083"/>
      <c r="AT151" s="1083"/>
      <c r="AU151" s="1083"/>
      <c r="AV151" s="1083"/>
      <c r="AW151" s="1083"/>
      <c r="AX151" s="1083"/>
      <c r="AY151" s="1083"/>
      <c r="AZ151" s="1086"/>
    </row>
    <row r="152" spans="1:52" x14ac:dyDescent="0.25">
      <c r="A152" s="1081"/>
      <c r="B152" s="1096" t="s">
        <v>1165</v>
      </c>
      <c r="C152" s="1081"/>
      <c r="D152" s="1081"/>
      <c r="E152" s="1081"/>
      <c r="F152" s="1081"/>
      <c r="G152" s="1081"/>
      <c r="H152" s="1081"/>
      <c r="I152" s="1081"/>
      <c r="J152" s="1081"/>
      <c r="K152" s="1081"/>
      <c r="L152" s="1081"/>
      <c r="M152" s="1081"/>
      <c r="N152" s="1081"/>
      <c r="O152" s="1081"/>
      <c r="P152" s="1081"/>
      <c r="Q152" s="1081"/>
      <c r="R152" s="1081"/>
      <c r="S152" s="1081"/>
      <c r="T152" s="1081"/>
      <c r="U152" s="1081"/>
      <c r="V152" s="1081"/>
      <c r="W152" s="1081"/>
      <c r="X152" s="1081"/>
      <c r="Y152" s="1081"/>
      <c r="Z152" s="1081"/>
      <c r="AA152" s="1081"/>
      <c r="AB152" s="1081"/>
      <c r="AC152" s="1081"/>
      <c r="AD152" s="1081"/>
      <c r="AE152" s="1081"/>
      <c r="AF152" s="1081"/>
      <c r="AG152" s="1081"/>
      <c r="AH152" s="1081"/>
      <c r="AI152" s="1081"/>
      <c r="AJ152" s="1081"/>
      <c r="AK152" s="1081"/>
      <c r="AL152" s="1081"/>
      <c r="AM152" s="1081"/>
      <c r="AN152" s="1081"/>
      <c r="AO152" s="1081"/>
      <c r="AP152" s="1081"/>
      <c r="AQ152" s="1081"/>
      <c r="AR152" s="1081"/>
      <c r="AS152" s="1081"/>
      <c r="AT152" s="1081"/>
      <c r="AU152" s="1081"/>
      <c r="AV152" s="1081"/>
      <c r="AW152" s="1081"/>
      <c r="AX152" s="1081"/>
      <c r="AY152" s="1081"/>
      <c r="AZ152" s="1082"/>
    </row>
    <row r="153" spans="1:52" x14ac:dyDescent="0.25">
      <c r="A153" s="1081"/>
      <c r="B153" s="1091" t="s">
        <v>458</v>
      </c>
      <c r="C153" s="1081"/>
      <c r="D153" s="1081"/>
      <c r="E153" s="1081"/>
      <c r="F153" s="1081"/>
      <c r="G153" s="1081"/>
      <c r="H153" s="1081"/>
      <c r="I153" s="1081"/>
      <c r="J153" s="1081"/>
      <c r="K153" s="1081"/>
      <c r="L153" s="1081"/>
      <c r="M153" s="1081"/>
      <c r="N153" s="1081"/>
      <c r="O153" s="1081"/>
      <c r="P153" s="1081"/>
      <c r="Q153" s="1081"/>
      <c r="R153" s="1081"/>
      <c r="S153" s="1081"/>
      <c r="T153" s="1081"/>
      <c r="U153" s="1081"/>
      <c r="V153" s="1081"/>
      <c r="W153" s="1081"/>
      <c r="X153" s="1081"/>
      <c r="Y153" s="1081"/>
      <c r="Z153" s="1081"/>
      <c r="AA153" s="1081"/>
      <c r="AB153" s="1081"/>
      <c r="AC153" s="1081"/>
      <c r="AD153" s="1081"/>
      <c r="AE153" s="1081"/>
      <c r="AF153" s="1081"/>
      <c r="AG153" s="1081"/>
      <c r="AH153" s="1081"/>
      <c r="AI153" s="1081"/>
      <c r="AJ153" s="1081"/>
      <c r="AK153" s="1081"/>
      <c r="AL153" s="1081"/>
      <c r="AM153" s="1081"/>
      <c r="AN153" s="1081"/>
      <c r="AO153" s="1081"/>
      <c r="AP153" s="1081"/>
      <c r="AQ153" s="1081"/>
      <c r="AR153" s="1081"/>
      <c r="AS153" s="1081"/>
      <c r="AT153" s="1081"/>
      <c r="AU153" s="1081"/>
      <c r="AV153" s="1081"/>
      <c r="AW153" s="1081"/>
      <c r="AX153" s="1081"/>
      <c r="AY153" s="1081"/>
      <c r="AZ153" s="1082"/>
    </row>
    <row r="154" spans="1:52" x14ac:dyDescent="0.25">
      <c r="A154" s="1081"/>
      <c r="B154" s="1093" t="s">
        <v>1166</v>
      </c>
      <c r="C154" s="1081"/>
      <c r="D154" s="1081"/>
      <c r="E154" s="1081"/>
      <c r="F154" s="1081"/>
      <c r="G154" s="1081"/>
      <c r="H154" s="1081"/>
      <c r="I154" s="1081"/>
      <c r="J154" s="1081"/>
      <c r="K154" s="1081"/>
      <c r="L154" s="1081"/>
      <c r="M154" s="1081"/>
      <c r="N154" s="1081"/>
      <c r="O154" s="1081"/>
      <c r="P154" s="1081"/>
      <c r="Q154" s="1081"/>
      <c r="R154" s="1081"/>
      <c r="S154" s="1081"/>
      <c r="T154" s="1081"/>
      <c r="U154" s="1081"/>
      <c r="V154" s="1081"/>
      <c r="W154" s="1081"/>
      <c r="X154" s="1081"/>
      <c r="Y154" s="1081"/>
      <c r="Z154" s="1081"/>
      <c r="AA154" s="1081"/>
      <c r="AB154" s="1081"/>
      <c r="AC154" s="1081"/>
      <c r="AD154" s="1081"/>
      <c r="AE154" s="1081"/>
      <c r="AF154" s="1081"/>
      <c r="AG154" s="1081"/>
      <c r="AH154" s="1081"/>
      <c r="AI154" s="1081"/>
      <c r="AJ154" s="1081"/>
      <c r="AK154" s="1081"/>
      <c r="AL154" s="1081"/>
      <c r="AM154" s="1081"/>
      <c r="AN154" s="1081"/>
      <c r="AO154" s="1081"/>
      <c r="AP154" s="1081"/>
      <c r="AQ154" s="1081"/>
      <c r="AR154" s="1081"/>
      <c r="AS154" s="1081"/>
      <c r="AT154" s="1081"/>
      <c r="AU154" s="1081"/>
      <c r="AV154" s="1081"/>
      <c r="AW154" s="1081"/>
      <c r="AX154" s="1081"/>
      <c r="AY154" s="1081"/>
      <c r="AZ154" s="1082"/>
    </row>
    <row r="155" spans="1:52" x14ac:dyDescent="0.25">
      <c r="A155" s="1081"/>
      <c r="B155" s="1093" t="s">
        <v>1167</v>
      </c>
      <c r="C155" s="1081"/>
      <c r="D155" s="1081"/>
      <c r="E155" s="1081"/>
      <c r="F155" s="1081"/>
      <c r="G155" s="1081"/>
      <c r="H155" s="1081"/>
      <c r="I155" s="1081"/>
      <c r="J155" s="1081"/>
      <c r="K155" s="1081"/>
      <c r="L155" s="1081"/>
      <c r="M155" s="1081"/>
      <c r="N155" s="1081"/>
      <c r="O155" s="1081"/>
      <c r="P155" s="1081"/>
      <c r="Q155" s="1081"/>
      <c r="R155" s="1081"/>
      <c r="S155" s="1081"/>
      <c r="T155" s="1081"/>
      <c r="U155" s="1081"/>
      <c r="V155" s="1081"/>
      <c r="W155" s="1081"/>
      <c r="X155" s="1081"/>
      <c r="Y155" s="1081"/>
      <c r="Z155" s="1081"/>
      <c r="AA155" s="1081"/>
      <c r="AB155" s="1081"/>
      <c r="AC155" s="1081"/>
      <c r="AD155" s="1081"/>
      <c r="AE155" s="1081"/>
      <c r="AF155" s="1081"/>
      <c r="AG155" s="1081"/>
      <c r="AH155" s="1081"/>
      <c r="AI155" s="1081"/>
      <c r="AJ155" s="1081"/>
      <c r="AK155" s="1081"/>
      <c r="AL155" s="1081"/>
      <c r="AM155" s="1081"/>
      <c r="AN155" s="1081"/>
      <c r="AO155" s="1081"/>
      <c r="AP155" s="1081"/>
      <c r="AQ155" s="1081"/>
      <c r="AR155" s="1081"/>
      <c r="AS155" s="1081"/>
      <c r="AT155" s="1081"/>
      <c r="AU155" s="1081"/>
      <c r="AV155" s="1081"/>
      <c r="AW155" s="1081"/>
      <c r="AX155" s="1081"/>
      <c r="AY155" s="1081"/>
      <c r="AZ155" s="1082"/>
    </row>
    <row r="156" spans="1:52" x14ac:dyDescent="0.25">
      <c r="A156" s="1081"/>
      <c r="B156" s="1096" t="s">
        <v>1124</v>
      </c>
      <c r="C156" s="1081"/>
      <c r="D156" s="1081"/>
      <c r="E156" s="1081"/>
      <c r="F156" s="1081"/>
      <c r="G156" s="1081"/>
      <c r="H156" s="1081"/>
      <c r="I156" s="1081"/>
      <c r="J156" s="1081"/>
      <c r="K156" s="1081"/>
      <c r="L156" s="1081"/>
      <c r="M156" s="1081"/>
      <c r="N156" s="1081"/>
      <c r="O156" s="1081"/>
      <c r="P156" s="1081"/>
      <c r="Q156" s="1081"/>
      <c r="R156" s="1081"/>
      <c r="S156" s="1081"/>
      <c r="T156" s="1081"/>
      <c r="U156" s="1081"/>
      <c r="V156" s="1081"/>
      <c r="W156" s="1081"/>
      <c r="X156" s="1081"/>
      <c r="Y156" s="1081"/>
      <c r="Z156" s="1081"/>
      <c r="AA156" s="1081"/>
      <c r="AB156" s="1081"/>
      <c r="AC156" s="1081"/>
      <c r="AD156" s="1081"/>
      <c r="AE156" s="1081"/>
      <c r="AF156" s="1081"/>
      <c r="AG156" s="1081"/>
      <c r="AH156" s="1081"/>
      <c r="AI156" s="1081"/>
      <c r="AJ156" s="1081"/>
      <c r="AK156" s="1081"/>
      <c r="AL156" s="1081"/>
      <c r="AM156" s="1081"/>
      <c r="AN156" s="1081"/>
      <c r="AO156" s="1081"/>
      <c r="AP156" s="1081"/>
      <c r="AQ156" s="1081"/>
      <c r="AR156" s="1081"/>
      <c r="AS156" s="1081"/>
      <c r="AT156" s="1081"/>
      <c r="AU156" s="1081"/>
      <c r="AV156" s="1081"/>
      <c r="AW156" s="1081"/>
      <c r="AX156" s="1081"/>
      <c r="AY156" s="1081"/>
      <c r="AZ156" s="1082"/>
    </row>
    <row r="157" spans="1:52" x14ac:dyDescent="0.25">
      <c r="A157" s="1081"/>
      <c r="B157" s="1096" t="s">
        <v>1168</v>
      </c>
      <c r="C157" s="1081"/>
      <c r="D157" s="1081"/>
      <c r="E157" s="1081"/>
      <c r="F157" s="1081"/>
      <c r="G157" s="1081"/>
      <c r="H157" s="1081"/>
      <c r="I157" s="1081"/>
      <c r="J157" s="1081"/>
      <c r="K157" s="1081"/>
      <c r="L157" s="1081"/>
      <c r="M157" s="1081"/>
      <c r="N157" s="1081"/>
      <c r="O157" s="1081"/>
      <c r="P157" s="1081"/>
      <c r="Q157" s="1081"/>
      <c r="R157" s="1081"/>
      <c r="S157" s="1081"/>
      <c r="T157" s="1081"/>
      <c r="U157" s="1081"/>
      <c r="V157" s="1081"/>
      <c r="W157" s="1081"/>
      <c r="X157" s="1081"/>
      <c r="Y157" s="1081"/>
      <c r="Z157" s="1081"/>
      <c r="AA157" s="1081"/>
      <c r="AB157" s="1081"/>
      <c r="AC157" s="1081"/>
      <c r="AD157" s="1081"/>
      <c r="AE157" s="1081"/>
      <c r="AF157" s="1081"/>
      <c r="AG157" s="1081"/>
      <c r="AH157" s="1081"/>
      <c r="AI157" s="1081"/>
      <c r="AJ157" s="1081"/>
      <c r="AK157" s="1081"/>
      <c r="AL157" s="1081"/>
      <c r="AM157" s="1081"/>
      <c r="AN157" s="1081"/>
      <c r="AO157" s="1081"/>
      <c r="AP157" s="1081"/>
      <c r="AQ157" s="1081"/>
      <c r="AR157" s="1081"/>
      <c r="AS157" s="1081"/>
      <c r="AT157" s="1081"/>
      <c r="AU157" s="1081"/>
      <c r="AV157" s="1081"/>
      <c r="AW157" s="1081"/>
      <c r="AX157" s="1081"/>
      <c r="AY157" s="1081"/>
      <c r="AZ157" s="1082"/>
    </row>
    <row r="158" spans="1:52" x14ac:dyDescent="0.25">
      <c r="A158" s="1081"/>
      <c r="B158" s="1096" t="s">
        <v>1148</v>
      </c>
      <c r="C158" s="1081"/>
      <c r="D158" s="1081"/>
      <c r="E158" s="1081"/>
      <c r="F158" s="1081"/>
      <c r="G158" s="1081"/>
      <c r="H158" s="1081"/>
      <c r="I158" s="1081"/>
      <c r="J158" s="1081"/>
      <c r="K158" s="1081"/>
      <c r="L158" s="1081"/>
      <c r="M158" s="1081"/>
      <c r="N158" s="1081"/>
      <c r="O158" s="1081"/>
      <c r="P158" s="1081"/>
      <c r="Q158" s="1081"/>
      <c r="R158" s="1081"/>
      <c r="S158" s="1081"/>
      <c r="T158" s="1081"/>
      <c r="U158" s="1081"/>
      <c r="V158" s="1081"/>
      <c r="W158" s="1081"/>
      <c r="X158" s="1081"/>
      <c r="Y158" s="1081"/>
      <c r="Z158" s="1081"/>
      <c r="AA158" s="1081"/>
      <c r="AB158" s="1081"/>
      <c r="AC158" s="1081"/>
      <c r="AD158" s="1081"/>
      <c r="AE158" s="1081"/>
      <c r="AF158" s="1081"/>
      <c r="AG158" s="1081"/>
      <c r="AH158" s="1081"/>
      <c r="AI158" s="1081"/>
      <c r="AJ158" s="1081"/>
      <c r="AK158" s="1081"/>
      <c r="AL158" s="1081"/>
      <c r="AM158" s="1081"/>
      <c r="AN158" s="1081"/>
      <c r="AO158" s="1081"/>
      <c r="AP158" s="1081"/>
      <c r="AQ158" s="1081"/>
      <c r="AR158" s="1081"/>
      <c r="AS158" s="1081"/>
      <c r="AT158" s="1081"/>
      <c r="AU158" s="1081"/>
      <c r="AV158" s="1081"/>
      <c r="AW158" s="1081"/>
      <c r="AX158" s="1081"/>
      <c r="AY158" s="1081"/>
      <c r="AZ158" s="1082"/>
    </row>
    <row r="159" spans="1:52" x14ac:dyDescent="0.25">
      <c r="A159" s="1081"/>
      <c r="B159" s="1096" t="s">
        <v>1149</v>
      </c>
      <c r="C159" s="1081"/>
      <c r="D159" s="1081"/>
      <c r="E159" s="1081"/>
      <c r="F159" s="1081"/>
      <c r="G159" s="1081"/>
      <c r="H159" s="1081"/>
      <c r="I159" s="1081"/>
      <c r="J159" s="1081"/>
      <c r="K159" s="1081"/>
      <c r="L159" s="1081"/>
      <c r="M159" s="1081"/>
      <c r="N159" s="1081"/>
      <c r="O159" s="1081"/>
      <c r="P159" s="1081"/>
      <c r="Q159" s="1081"/>
      <c r="R159" s="1081"/>
      <c r="S159" s="1081"/>
      <c r="T159" s="1081"/>
      <c r="U159" s="1081"/>
      <c r="V159" s="1081"/>
      <c r="W159" s="1081"/>
      <c r="X159" s="1081"/>
      <c r="Y159" s="1081"/>
      <c r="Z159" s="1081"/>
      <c r="AA159" s="1081"/>
      <c r="AB159" s="1081"/>
      <c r="AC159" s="1081"/>
      <c r="AD159" s="1081"/>
      <c r="AE159" s="1081"/>
      <c r="AF159" s="1081"/>
      <c r="AG159" s="1081"/>
      <c r="AH159" s="1081"/>
      <c r="AI159" s="1081"/>
      <c r="AJ159" s="1081"/>
      <c r="AK159" s="1081"/>
      <c r="AL159" s="1081"/>
      <c r="AM159" s="1081"/>
      <c r="AN159" s="1081"/>
      <c r="AO159" s="1081"/>
      <c r="AP159" s="1081"/>
      <c r="AQ159" s="1081"/>
      <c r="AR159" s="1081"/>
      <c r="AS159" s="1081"/>
      <c r="AT159" s="1081"/>
      <c r="AU159" s="1081"/>
      <c r="AV159" s="1081"/>
      <c r="AW159" s="1081"/>
      <c r="AX159" s="1081"/>
      <c r="AY159" s="1081"/>
      <c r="AZ159" s="1082"/>
    </row>
    <row r="160" spans="1:52" s="605" customFormat="1" x14ac:dyDescent="0.25">
      <c r="A160" s="1083"/>
      <c r="B160" s="1087" t="s">
        <v>1127</v>
      </c>
      <c r="C160" s="1083"/>
      <c r="D160" s="1083"/>
      <c r="E160" s="1083"/>
      <c r="F160" s="1083"/>
      <c r="G160" s="1083"/>
      <c r="H160" s="1083"/>
      <c r="I160" s="1083"/>
      <c r="J160" s="1083"/>
      <c r="K160" s="1083"/>
      <c r="L160" s="1083"/>
      <c r="M160" s="1083"/>
      <c r="N160" s="1083"/>
      <c r="O160" s="1083"/>
      <c r="P160" s="1083"/>
      <c r="Q160" s="1083"/>
      <c r="R160" s="1083"/>
      <c r="S160" s="1083"/>
      <c r="T160" s="1083"/>
      <c r="U160" s="1083"/>
      <c r="V160" s="1083"/>
      <c r="W160" s="1083"/>
      <c r="X160" s="1083"/>
      <c r="Y160" s="1083"/>
      <c r="Z160" s="1083"/>
      <c r="AA160" s="1083"/>
      <c r="AB160" s="1083"/>
      <c r="AC160" s="1083"/>
      <c r="AD160" s="1083"/>
      <c r="AE160" s="1083"/>
      <c r="AF160" s="1083"/>
      <c r="AG160" s="1083"/>
      <c r="AH160" s="1083"/>
      <c r="AI160" s="1083"/>
      <c r="AJ160" s="1083"/>
      <c r="AK160" s="1083"/>
      <c r="AL160" s="1083"/>
      <c r="AM160" s="1083"/>
      <c r="AN160" s="1083"/>
      <c r="AO160" s="1083"/>
      <c r="AP160" s="1083"/>
      <c r="AQ160" s="1083"/>
      <c r="AR160" s="1083"/>
      <c r="AS160" s="1083"/>
      <c r="AT160" s="1083"/>
      <c r="AU160" s="1083"/>
      <c r="AV160" s="1083"/>
      <c r="AW160" s="1083"/>
      <c r="AX160" s="1083"/>
      <c r="AY160" s="1083"/>
      <c r="AZ160" s="1086"/>
    </row>
    <row r="161" spans="1:52" s="605" customFormat="1" x14ac:dyDescent="0.25">
      <c r="A161" s="1083"/>
      <c r="B161" s="1087" t="s">
        <v>1128</v>
      </c>
      <c r="C161" s="1083"/>
      <c r="D161" s="1083"/>
      <c r="E161" s="1083"/>
      <c r="F161" s="1083"/>
      <c r="G161" s="1083"/>
      <c r="H161" s="1083"/>
      <c r="I161" s="1083"/>
      <c r="J161" s="1083"/>
      <c r="K161" s="1083"/>
      <c r="L161" s="1083"/>
      <c r="M161" s="1083"/>
      <c r="N161" s="1083"/>
      <c r="O161" s="1083"/>
      <c r="P161" s="1083"/>
      <c r="Q161" s="1083"/>
      <c r="R161" s="1083"/>
      <c r="S161" s="1083"/>
      <c r="T161" s="1083"/>
      <c r="U161" s="1083"/>
      <c r="V161" s="1083"/>
      <c r="W161" s="1083"/>
      <c r="X161" s="1083"/>
      <c r="Y161" s="1083"/>
      <c r="Z161" s="1083"/>
      <c r="AA161" s="1083"/>
      <c r="AB161" s="1083"/>
      <c r="AC161" s="1083"/>
      <c r="AD161" s="1083"/>
      <c r="AE161" s="1083"/>
      <c r="AF161" s="1083"/>
      <c r="AG161" s="1083"/>
      <c r="AH161" s="1083"/>
      <c r="AI161" s="1083"/>
      <c r="AJ161" s="1083"/>
      <c r="AK161" s="1083"/>
      <c r="AL161" s="1083"/>
      <c r="AM161" s="1083"/>
      <c r="AN161" s="1083"/>
      <c r="AO161" s="1083"/>
      <c r="AP161" s="1083"/>
      <c r="AQ161" s="1083"/>
      <c r="AR161" s="1083"/>
      <c r="AS161" s="1083"/>
      <c r="AT161" s="1083"/>
      <c r="AU161" s="1083"/>
      <c r="AV161" s="1083"/>
      <c r="AW161" s="1083"/>
      <c r="AX161" s="1083"/>
      <c r="AY161" s="1083"/>
      <c r="AZ161" s="1086"/>
    </row>
    <row r="162" spans="1:52" s="605" customFormat="1" x14ac:dyDescent="0.25">
      <c r="A162" s="1083"/>
      <c r="B162" s="1087" t="s">
        <v>1129</v>
      </c>
      <c r="C162" s="1083"/>
      <c r="D162" s="1083"/>
      <c r="E162" s="1083"/>
      <c r="F162" s="1083"/>
      <c r="G162" s="1083"/>
      <c r="H162" s="1083"/>
      <c r="I162" s="1083"/>
      <c r="J162" s="1083"/>
      <c r="K162" s="1083"/>
      <c r="L162" s="1083"/>
      <c r="M162" s="1083"/>
      <c r="N162" s="1083"/>
      <c r="O162" s="1083"/>
      <c r="P162" s="1083"/>
      <c r="Q162" s="1083"/>
      <c r="R162" s="1083"/>
      <c r="S162" s="1083"/>
      <c r="T162" s="1083"/>
      <c r="U162" s="1083"/>
      <c r="V162" s="1083"/>
      <c r="W162" s="1083"/>
      <c r="X162" s="1083"/>
      <c r="Y162" s="1083"/>
      <c r="Z162" s="1083"/>
      <c r="AA162" s="1083"/>
      <c r="AB162" s="1083"/>
      <c r="AC162" s="1083"/>
      <c r="AD162" s="1083"/>
      <c r="AE162" s="1083"/>
      <c r="AF162" s="1083"/>
      <c r="AG162" s="1083"/>
      <c r="AH162" s="1083"/>
      <c r="AI162" s="1083"/>
      <c r="AJ162" s="1083"/>
      <c r="AK162" s="1083"/>
      <c r="AL162" s="1083"/>
      <c r="AM162" s="1083"/>
      <c r="AN162" s="1083"/>
      <c r="AO162" s="1083"/>
      <c r="AP162" s="1083"/>
      <c r="AQ162" s="1083"/>
      <c r="AR162" s="1083"/>
      <c r="AS162" s="1083"/>
      <c r="AT162" s="1083"/>
      <c r="AU162" s="1083"/>
      <c r="AV162" s="1083"/>
      <c r="AW162" s="1083"/>
      <c r="AX162" s="1083"/>
      <c r="AY162" s="1083"/>
      <c r="AZ162" s="1086"/>
    </row>
    <row r="163" spans="1:52" s="605" customFormat="1" x14ac:dyDescent="0.25">
      <c r="A163" s="1083"/>
      <c r="B163" s="1084" t="s">
        <v>459</v>
      </c>
      <c r="C163" s="1085"/>
      <c r="D163" s="1085"/>
      <c r="E163" s="1085"/>
      <c r="F163" s="1085"/>
      <c r="G163" s="1085"/>
      <c r="H163" s="1085"/>
      <c r="I163" s="1085"/>
      <c r="J163" s="1085"/>
      <c r="K163" s="1083"/>
      <c r="L163" s="1083"/>
      <c r="M163" s="1083"/>
      <c r="N163" s="1083"/>
      <c r="O163" s="1083"/>
      <c r="P163" s="1083"/>
      <c r="Q163" s="1083"/>
      <c r="R163" s="1083"/>
      <c r="S163" s="1083"/>
      <c r="T163" s="1083"/>
      <c r="U163" s="1083"/>
      <c r="V163" s="1083"/>
      <c r="W163" s="1083"/>
      <c r="X163" s="1083"/>
      <c r="Y163" s="1083"/>
      <c r="Z163" s="1083"/>
      <c r="AA163" s="1083"/>
      <c r="AB163" s="1083"/>
      <c r="AC163" s="1083"/>
      <c r="AD163" s="1083"/>
      <c r="AE163" s="1083"/>
      <c r="AF163" s="1083"/>
      <c r="AG163" s="1083"/>
      <c r="AH163" s="1083"/>
      <c r="AI163" s="1083"/>
      <c r="AJ163" s="1083"/>
      <c r="AK163" s="1083"/>
      <c r="AL163" s="1083"/>
      <c r="AM163" s="1083"/>
      <c r="AN163" s="1083"/>
      <c r="AO163" s="1083"/>
      <c r="AP163" s="1083"/>
      <c r="AQ163" s="1083"/>
      <c r="AR163" s="1083"/>
      <c r="AS163" s="1083"/>
      <c r="AT163" s="1083"/>
      <c r="AU163" s="1083"/>
      <c r="AV163" s="1083"/>
      <c r="AW163" s="1083"/>
      <c r="AX163" s="1083"/>
      <c r="AY163" s="1083"/>
      <c r="AZ163" s="1086"/>
    </row>
    <row r="164" spans="1:52" s="605" customFormat="1" x14ac:dyDescent="0.25">
      <c r="A164" s="1083"/>
      <c r="B164" s="1090" t="s">
        <v>1169</v>
      </c>
      <c r="C164" s="1088"/>
      <c r="D164" s="1089"/>
      <c r="E164" s="1083"/>
      <c r="F164" s="1083"/>
      <c r="G164" s="1083"/>
      <c r="H164" s="1083"/>
      <c r="I164" s="1083"/>
      <c r="J164" s="1083"/>
      <c r="K164" s="1083"/>
      <c r="L164" s="1083"/>
      <c r="M164" s="1083"/>
      <c r="N164" s="1083"/>
      <c r="O164" s="1083"/>
      <c r="P164" s="1083"/>
      <c r="Q164" s="1083"/>
      <c r="R164" s="1083"/>
      <c r="S164" s="1083"/>
      <c r="T164" s="1083"/>
      <c r="U164" s="1083"/>
      <c r="V164" s="1083"/>
      <c r="W164" s="1083"/>
      <c r="X164" s="1083"/>
      <c r="Y164" s="1083"/>
      <c r="Z164" s="1083"/>
      <c r="AA164" s="1083"/>
      <c r="AB164" s="1083"/>
      <c r="AC164" s="1083"/>
      <c r="AD164" s="1083"/>
      <c r="AE164" s="1083"/>
      <c r="AF164" s="1083"/>
      <c r="AG164" s="1083"/>
      <c r="AH164" s="1083"/>
      <c r="AI164" s="1083"/>
      <c r="AJ164" s="1083"/>
      <c r="AK164" s="1083"/>
      <c r="AL164" s="1083"/>
      <c r="AM164" s="1083"/>
      <c r="AN164" s="1083"/>
      <c r="AO164" s="1083"/>
      <c r="AP164" s="1083"/>
      <c r="AQ164" s="1083"/>
      <c r="AR164" s="1083"/>
      <c r="AS164" s="1083"/>
      <c r="AT164" s="1083"/>
      <c r="AU164" s="1083"/>
      <c r="AV164" s="1083"/>
      <c r="AW164" s="1083"/>
      <c r="AX164" s="1083"/>
      <c r="AY164" s="1083"/>
      <c r="AZ164" s="1086"/>
    </row>
    <row r="165" spans="1:52" s="605" customFormat="1" x14ac:dyDescent="0.25">
      <c r="A165" s="1083"/>
      <c r="B165" s="1087" t="s">
        <v>1155</v>
      </c>
      <c r="C165" s="1083"/>
      <c r="D165" s="1083"/>
      <c r="E165" s="1083"/>
      <c r="F165" s="1083"/>
      <c r="G165" s="1083"/>
      <c r="H165" s="1083"/>
      <c r="I165" s="1083"/>
      <c r="J165" s="1083"/>
      <c r="K165" s="1083"/>
      <c r="L165" s="1083"/>
      <c r="M165" s="1083"/>
      <c r="N165" s="1083"/>
      <c r="O165" s="1083"/>
      <c r="P165" s="1083"/>
      <c r="Q165" s="1083"/>
      <c r="R165" s="1083"/>
      <c r="S165" s="1083"/>
      <c r="T165" s="1083"/>
      <c r="U165" s="1083"/>
      <c r="V165" s="1083"/>
      <c r="W165" s="1083"/>
      <c r="X165" s="1083"/>
      <c r="Y165" s="1083"/>
      <c r="Z165" s="1083"/>
      <c r="AA165" s="1083"/>
      <c r="AB165" s="1083"/>
      <c r="AC165" s="1083"/>
      <c r="AD165" s="1083"/>
      <c r="AE165" s="1083"/>
      <c r="AF165" s="1083"/>
      <c r="AG165" s="1083"/>
      <c r="AH165" s="1083"/>
      <c r="AI165" s="1083"/>
      <c r="AJ165" s="1083"/>
      <c r="AK165" s="1083"/>
      <c r="AL165" s="1083"/>
      <c r="AM165" s="1083"/>
      <c r="AN165" s="1083"/>
      <c r="AO165" s="1083"/>
      <c r="AP165" s="1083"/>
      <c r="AQ165" s="1083"/>
      <c r="AR165" s="1083"/>
      <c r="AS165" s="1083"/>
      <c r="AT165" s="1083"/>
      <c r="AU165" s="1083"/>
      <c r="AV165" s="1083"/>
      <c r="AW165" s="1083"/>
      <c r="AX165" s="1083"/>
      <c r="AY165" s="1083"/>
      <c r="AZ165" s="1086"/>
    </row>
    <row r="166" spans="1:52" s="605" customFormat="1" x14ac:dyDescent="0.25">
      <c r="A166" s="1083"/>
      <c r="B166" s="1087" t="s">
        <v>1124</v>
      </c>
      <c r="C166" s="1083"/>
      <c r="D166" s="1083"/>
      <c r="E166" s="1083"/>
      <c r="F166" s="1083"/>
      <c r="G166" s="1083"/>
      <c r="H166" s="1083"/>
      <c r="I166" s="1083"/>
      <c r="J166" s="1083"/>
      <c r="K166" s="1083"/>
      <c r="L166" s="1083"/>
      <c r="M166" s="1083"/>
      <c r="N166" s="1083"/>
      <c r="O166" s="1083"/>
      <c r="P166" s="1083"/>
      <c r="Q166" s="1083"/>
      <c r="R166" s="1083"/>
      <c r="S166" s="1083"/>
      <c r="T166" s="1083"/>
      <c r="U166" s="1083"/>
      <c r="V166" s="1083"/>
      <c r="W166" s="1083"/>
      <c r="X166" s="1083"/>
      <c r="Y166" s="1083"/>
      <c r="Z166" s="1083"/>
      <c r="AA166" s="1083"/>
      <c r="AB166" s="1083"/>
      <c r="AC166" s="1083"/>
      <c r="AD166" s="1083"/>
      <c r="AE166" s="1083"/>
      <c r="AF166" s="1083"/>
      <c r="AG166" s="1083"/>
      <c r="AH166" s="1083"/>
      <c r="AI166" s="1083"/>
      <c r="AJ166" s="1083"/>
      <c r="AK166" s="1083"/>
      <c r="AL166" s="1083"/>
      <c r="AM166" s="1083"/>
      <c r="AN166" s="1083"/>
      <c r="AO166" s="1083"/>
      <c r="AP166" s="1083"/>
      <c r="AQ166" s="1083"/>
      <c r="AR166" s="1083"/>
      <c r="AS166" s="1083"/>
      <c r="AT166" s="1083"/>
      <c r="AU166" s="1083"/>
      <c r="AV166" s="1083"/>
      <c r="AW166" s="1083"/>
      <c r="AX166" s="1083"/>
      <c r="AY166" s="1083"/>
      <c r="AZ166" s="1086"/>
    </row>
    <row r="167" spans="1:52" s="605" customFormat="1" x14ac:dyDescent="0.25">
      <c r="A167" s="1083"/>
      <c r="B167" s="1087" t="s">
        <v>1127</v>
      </c>
      <c r="C167" s="1083"/>
      <c r="D167" s="1083"/>
      <c r="E167" s="1083"/>
      <c r="F167" s="1083"/>
      <c r="G167" s="1083"/>
      <c r="H167" s="1083"/>
      <c r="I167" s="1083"/>
      <c r="J167" s="1083"/>
      <c r="K167" s="1083"/>
      <c r="L167" s="1083"/>
      <c r="M167" s="1083"/>
      <c r="N167" s="1083"/>
      <c r="O167" s="1083"/>
      <c r="P167" s="1083"/>
      <c r="Q167" s="1083"/>
      <c r="R167" s="1083"/>
      <c r="S167" s="1083"/>
      <c r="T167" s="1083"/>
      <c r="U167" s="1083"/>
      <c r="V167" s="1083"/>
      <c r="W167" s="1083"/>
      <c r="X167" s="1083"/>
      <c r="Y167" s="1083"/>
      <c r="Z167" s="1083"/>
      <c r="AA167" s="1083"/>
      <c r="AB167" s="1083"/>
      <c r="AC167" s="1083"/>
      <c r="AD167" s="1083"/>
      <c r="AE167" s="1083"/>
      <c r="AF167" s="1083"/>
      <c r="AG167" s="1083"/>
      <c r="AH167" s="1083"/>
      <c r="AI167" s="1083"/>
      <c r="AJ167" s="1083"/>
      <c r="AK167" s="1083"/>
      <c r="AL167" s="1083"/>
      <c r="AM167" s="1083"/>
      <c r="AN167" s="1083"/>
      <c r="AO167" s="1083"/>
      <c r="AP167" s="1083"/>
      <c r="AQ167" s="1083"/>
      <c r="AR167" s="1083"/>
      <c r="AS167" s="1083"/>
      <c r="AT167" s="1083"/>
      <c r="AU167" s="1083"/>
      <c r="AV167" s="1083"/>
      <c r="AW167" s="1083"/>
      <c r="AX167" s="1083"/>
      <c r="AY167" s="1083"/>
      <c r="AZ167" s="1086"/>
    </row>
    <row r="168" spans="1:52" s="605" customFormat="1" x14ac:dyDescent="0.25">
      <c r="A168" s="1083"/>
      <c r="B168" s="1087" t="s">
        <v>1128</v>
      </c>
      <c r="C168" s="1083"/>
      <c r="D168" s="1083"/>
      <c r="E168" s="1083"/>
      <c r="F168" s="1083"/>
      <c r="G168" s="1083"/>
      <c r="H168" s="1083"/>
      <c r="I168" s="1083"/>
      <c r="J168" s="1083"/>
      <c r="K168" s="1083"/>
      <c r="L168" s="1083"/>
      <c r="M168" s="1083"/>
      <c r="N168" s="1083"/>
      <c r="O168" s="1083"/>
      <c r="P168" s="1083"/>
      <c r="Q168" s="1083"/>
      <c r="R168" s="1083"/>
      <c r="S168" s="1083"/>
      <c r="T168" s="1083"/>
      <c r="U168" s="1083"/>
      <c r="V168" s="1083"/>
      <c r="W168" s="1083"/>
      <c r="X168" s="1083"/>
      <c r="Y168" s="1083"/>
      <c r="Z168" s="1083"/>
      <c r="AA168" s="1083"/>
      <c r="AB168" s="1083"/>
      <c r="AC168" s="1083"/>
      <c r="AD168" s="1083"/>
      <c r="AE168" s="1083"/>
      <c r="AF168" s="1083"/>
      <c r="AG168" s="1083"/>
      <c r="AH168" s="1083"/>
      <c r="AI168" s="1083"/>
      <c r="AJ168" s="1083"/>
      <c r="AK168" s="1083"/>
      <c r="AL168" s="1083"/>
      <c r="AM168" s="1083"/>
      <c r="AN168" s="1083"/>
      <c r="AO168" s="1083"/>
      <c r="AP168" s="1083"/>
      <c r="AQ168" s="1083"/>
      <c r="AR168" s="1083"/>
      <c r="AS168" s="1083"/>
      <c r="AT168" s="1083"/>
      <c r="AU168" s="1083"/>
      <c r="AV168" s="1083"/>
      <c r="AW168" s="1083"/>
      <c r="AX168" s="1083"/>
      <c r="AY168" s="1083"/>
      <c r="AZ168" s="1086"/>
    </row>
    <row r="169" spans="1:52" s="605" customFormat="1" x14ac:dyDescent="0.25">
      <c r="A169" s="1083"/>
      <c r="B169" s="1087" t="s">
        <v>1129</v>
      </c>
      <c r="C169" s="1083"/>
      <c r="D169" s="1083"/>
      <c r="E169" s="1083"/>
      <c r="F169" s="1083"/>
      <c r="G169" s="1083"/>
      <c r="H169" s="1083"/>
      <c r="I169" s="1083"/>
      <c r="J169" s="1083"/>
      <c r="K169" s="1083"/>
      <c r="L169" s="1083"/>
      <c r="M169" s="1083"/>
      <c r="N169" s="1083"/>
      <c r="O169" s="1083"/>
      <c r="P169" s="1083"/>
      <c r="Q169" s="1083"/>
      <c r="R169" s="1083"/>
      <c r="S169" s="1083"/>
      <c r="T169" s="1083"/>
      <c r="U169" s="1083"/>
      <c r="V169" s="1083"/>
      <c r="W169" s="1083"/>
      <c r="X169" s="1083"/>
      <c r="Y169" s="1083"/>
      <c r="Z169" s="1083"/>
      <c r="AA169" s="1083"/>
      <c r="AB169" s="1083"/>
      <c r="AC169" s="1083"/>
      <c r="AD169" s="1083"/>
      <c r="AE169" s="1083"/>
      <c r="AF169" s="1083"/>
      <c r="AG169" s="1083"/>
      <c r="AH169" s="1083"/>
      <c r="AI169" s="1083"/>
      <c r="AJ169" s="1083"/>
      <c r="AK169" s="1083"/>
      <c r="AL169" s="1083"/>
      <c r="AM169" s="1083"/>
      <c r="AN169" s="1083"/>
      <c r="AO169" s="1083"/>
      <c r="AP169" s="1083"/>
      <c r="AQ169" s="1083"/>
      <c r="AR169" s="1083"/>
      <c r="AS169" s="1083"/>
      <c r="AT169" s="1083"/>
      <c r="AU169" s="1083"/>
      <c r="AV169" s="1083"/>
      <c r="AW169" s="1083"/>
      <c r="AX169" s="1083"/>
      <c r="AY169" s="1083"/>
      <c r="AZ169" s="1086"/>
    </row>
    <row r="170" spans="1:52" s="605" customFormat="1" x14ac:dyDescent="0.25">
      <c r="A170" s="1083"/>
      <c r="B170" s="1087" t="s">
        <v>1170</v>
      </c>
      <c r="C170" s="1083"/>
      <c r="D170" s="1083"/>
      <c r="E170" s="1083"/>
      <c r="F170" s="1083"/>
      <c r="G170" s="1083"/>
      <c r="H170" s="1083"/>
      <c r="I170" s="1083"/>
      <c r="J170" s="1083"/>
      <c r="K170" s="1083"/>
      <c r="L170" s="1083"/>
      <c r="M170" s="1083"/>
      <c r="N170" s="1083"/>
      <c r="O170" s="1083"/>
      <c r="P170" s="1083"/>
      <c r="Q170" s="1083"/>
      <c r="R170" s="1083"/>
      <c r="S170" s="1083"/>
      <c r="T170" s="1083"/>
      <c r="U170" s="1083"/>
      <c r="V170" s="1083"/>
      <c r="W170" s="1083"/>
      <c r="X170" s="1083"/>
      <c r="Y170" s="1083"/>
      <c r="Z170" s="1083"/>
      <c r="AA170" s="1083"/>
      <c r="AB170" s="1083"/>
      <c r="AC170" s="1083"/>
      <c r="AD170" s="1083"/>
      <c r="AE170" s="1083"/>
      <c r="AF170" s="1083"/>
      <c r="AG170" s="1083"/>
      <c r="AH170" s="1083"/>
      <c r="AI170" s="1083"/>
      <c r="AJ170" s="1083"/>
      <c r="AK170" s="1083"/>
      <c r="AL170" s="1083"/>
      <c r="AM170" s="1083"/>
      <c r="AN170" s="1083"/>
      <c r="AO170" s="1083"/>
      <c r="AP170" s="1083"/>
      <c r="AQ170" s="1083"/>
      <c r="AR170" s="1083"/>
      <c r="AS170" s="1083"/>
      <c r="AT170" s="1083"/>
      <c r="AU170" s="1083"/>
      <c r="AV170" s="1083"/>
      <c r="AW170" s="1083"/>
      <c r="AX170" s="1083"/>
      <c r="AY170" s="1083"/>
      <c r="AZ170" s="1086"/>
    </row>
    <row r="171" spans="1:52" s="605" customFormat="1" x14ac:dyDescent="0.25">
      <c r="A171" s="1083"/>
      <c r="B171" s="1084" t="s">
        <v>469</v>
      </c>
      <c r="C171" s="1085"/>
      <c r="D171" s="1085"/>
      <c r="E171" s="1085"/>
      <c r="F171" s="1085"/>
      <c r="G171" s="1085"/>
      <c r="H171" s="1085"/>
      <c r="I171" s="1085"/>
      <c r="J171" s="1085"/>
      <c r="K171" s="1083"/>
      <c r="L171" s="1083"/>
      <c r="M171" s="1083"/>
      <c r="N171" s="1083"/>
      <c r="O171" s="1083"/>
      <c r="P171" s="1083"/>
      <c r="Q171" s="1083"/>
      <c r="R171" s="1083"/>
      <c r="S171" s="1083"/>
      <c r="T171" s="1083"/>
      <c r="U171" s="1083"/>
      <c r="V171" s="1083"/>
      <c r="W171" s="1083"/>
      <c r="X171" s="1083"/>
      <c r="Y171" s="1083"/>
      <c r="Z171" s="1083"/>
      <c r="AA171" s="1083"/>
      <c r="AB171" s="1083"/>
      <c r="AC171" s="1083"/>
      <c r="AD171" s="1083"/>
      <c r="AE171" s="1083"/>
      <c r="AF171" s="1083"/>
      <c r="AG171" s="1083"/>
      <c r="AH171" s="1083"/>
      <c r="AI171" s="1083"/>
      <c r="AJ171" s="1083"/>
      <c r="AK171" s="1083"/>
      <c r="AL171" s="1083"/>
      <c r="AM171" s="1083"/>
      <c r="AN171" s="1083"/>
      <c r="AO171" s="1083"/>
      <c r="AP171" s="1083"/>
      <c r="AQ171" s="1083"/>
      <c r="AR171" s="1083"/>
      <c r="AS171" s="1083"/>
      <c r="AT171" s="1083"/>
      <c r="AU171" s="1083"/>
      <c r="AV171" s="1083"/>
      <c r="AW171" s="1083"/>
      <c r="AX171" s="1083"/>
      <c r="AY171" s="1083"/>
      <c r="AZ171" s="1086"/>
    </row>
    <row r="172" spans="1:52" s="605" customFormat="1" x14ac:dyDescent="0.25">
      <c r="A172" s="1083"/>
      <c r="B172" s="1090" t="s">
        <v>1171</v>
      </c>
      <c r="C172" s="1088"/>
      <c r="D172" s="1089"/>
      <c r="E172" s="1083"/>
      <c r="F172" s="1083"/>
      <c r="G172" s="1083"/>
      <c r="H172" s="1083"/>
      <c r="I172" s="1083"/>
      <c r="J172" s="1083"/>
      <c r="K172" s="1083"/>
      <c r="L172" s="1083"/>
      <c r="M172" s="1083"/>
      <c r="N172" s="1083"/>
      <c r="O172" s="1083"/>
      <c r="P172" s="1083"/>
      <c r="Q172" s="1083"/>
      <c r="R172" s="1083"/>
      <c r="S172" s="1083"/>
      <c r="T172" s="1083"/>
      <c r="U172" s="1083"/>
      <c r="V172" s="1083"/>
      <c r="W172" s="1083"/>
      <c r="X172" s="1083"/>
      <c r="Y172" s="1083"/>
      <c r="Z172" s="1083"/>
      <c r="AA172" s="1083"/>
      <c r="AB172" s="1083"/>
      <c r="AC172" s="1083"/>
      <c r="AD172" s="1083"/>
      <c r="AE172" s="1083"/>
      <c r="AF172" s="1083"/>
      <c r="AG172" s="1083"/>
      <c r="AH172" s="1083"/>
      <c r="AI172" s="1083"/>
      <c r="AJ172" s="1083"/>
      <c r="AK172" s="1083"/>
      <c r="AL172" s="1083"/>
      <c r="AM172" s="1083"/>
      <c r="AN172" s="1083"/>
      <c r="AO172" s="1083"/>
      <c r="AP172" s="1083"/>
      <c r="AQ172" s="1083"/>
      <c r="AR172" s="1083"/>
      <c r="AS172" s="1083"/>
      <c r="AT172" s="1083"/>
      <c r="AU172" s="1083"/>
      <c r="AV172" s="1083"/>
      <c r="AW172" s="1083"/>
      <c r="AX172" s="1083"/>
      <c r="AY172" s="1083"/>
      <c r="AZ172" s="1086"/>
    </row>
    <row r="173" spans="1:52" s="605" customFormat="1" x14ac:dyDescent="0.25">
      <c r="A173" s="1083"/>
      <c r="B173" s="1087" t="s">
        <v>1155</v>
      </c>
      <c r="C173" s="1083"/>
      <c r="D173" s="1083"/>
      <c r="E173" s="1083"/>
      <c r="F173" s="1083"/>
      <c r="G173" s="1083"/>
      <c r="H173" s="1083"/>
      <c r="I173" s="1083"/>
      <c r="J173" s="1083"/>
      <c r="K173" s="1083"/>
      <c r="L173" s="1083"/>
      <c r="M173" s="1083"/>
      <c r="N173" s="1083"/>
      <c r="O173" s="1083"/>
      <c r="P173" s="1083"/>
      <c r="Q173" s="1083"/>
      <c r="R173" s="1083"/>
      <c r="S173" s="1083"/>
      <c r="T173" s="1083"/>
      <c r="U173" s="1083"/>
      <c r="V173" s="1083"/>
      <c r="W173" s="1083"/>
      <c r="X173" s="1083"/>
      <c r="Y173" s="1083"/>
      <c r="Z173" s="1083"/>
      <c r="AA173" s="1083"/>
      <c r="AB173" s="1083"/>
      <c r="AC173" s="1083"/>
      <c r="AD173" s="1083"/>
      <c r="AE173" s="1083"/>
      <c r="AF173" s="1083"/>
      <c r="AG173" s="1083"/>
      <c r="AH173" s="1083"/>
      <c r="AI173" s="1083"/>
      <c r="AJ173" s="1083"/>
      <c r="AK173" s="1083"/>
      <c r="AL173" s="1083"/>
      <c r="AM173" s="1083"/>
      <c r="AN173" s="1083"/>
      <c r="AO173" s="1083"/>
      <c r="AP173" s="1083"/>
      <c r="AQ173" s="1083"/>
      <c r="AR173" s="1083"/>
      <c r="AS173" s="1083"/>
      <c r="AT173" s="1083"/>
      <c r="AU173" s="1083"/>
      <c r="AV173" s="1083"/>
      <c r="AW173" s="1083"/>
      <c r="AX173" s="1083"/>
      <c r="AY173" s="1083"/>
      <c r="AZ173" s="1086"/>
    </row>
    <row r="174" spans="1:52" s="605" customFormat="1" x14ac:dyDescent="0.25">
      <c r="A174" s="1083"/>
      <c r="B174" s="1087" t="s">
        <v>1124</v>
      </c>
      <c r="C174" s="1083"/>
      <c r="D174" s="1083"/>
      <c r="E174" s="1083"/>
      <c r="F174" s="1083"/>
      <c r="G174" s="1083"/>
      <c r="H174" s="1083"/>
      <c r="I174" s="1083"/>
      <c r="J174" s="1083"/>
      <c r="K174" s="1083"/>
      <c r="L174" s="1083"/>
      <c r="M174" s="1083"/>
      <c r="N174" s="1083"/>
      <c r="O174" s="1083"/>
      <c r="P174" s="1083"/>
      <c r="Q174" s="1083"/>
      <c r="R174" s="1083"/>
      <c r="S174" s="1083"/>
      <c r="T174" s="1083"/>
      <c r="U174" s="1083"/>
      <c r="V174" s="1083"/>
      <c r="W174" s="1083"/>
      <c r="X174" s="1083"/>
      <c r="Y174" s="1083"/>
      <c r="Z174" s="1083"/>
      <c r="AA174" s="1083"/>
      <c r="AB174" s="1083"/>
      <c r="AC174" s="1083"/>
      <c r="AD174" s="1083"/>
      <c r="AE174" s="1083"/>
      <c r="AF174" s="1083"/>
      <c r="AG174" s="1083"/>
      <c r="AH174" s="1083"/>
      <c r="AI174" s="1083"/>
      <c r="AJ174" s="1083"/>
      <c r="AK174" s="1083"/>
      <c r="AL174" s="1083"/>
      <c r="AM174" s="1083"/>
      <c r="AN174" s="1083"/>
      <c r="AO174" s="1083"/>
      <c r="AP174" s="1083"/>
      <c r="AQ174" s="1083"/>
      <c r="AR174" s="1083"/>
      <c r="AS174" s="1083"/>
      <c r="AT174" s="1083"/>
      <c r="AU174" s="1083"/>
      <c r="AV174" s="1083"/>
      <c r="AW174" s="1083"/>
      <c r="AX174" s="1083"/>
      <c r="AY174" s="1083"/>
      <c r="AZ174" s="1086"/>
    </row>
    <row r="175" spans="1:52" s="605" customFormat="1" x14ac:dyDescent="0.25">
      <c r="A175" s="1083"/>
      <c r="B175" s="1087" t="s">
        <v>1156</v>
      </c>
      <c r="C175" s="1083"/>
      <c r="D175" s="1083"/>
      <c r="E175" s="1083"/>
      <c r="F175" s="1083"/>
      <c r="G175" s="1083"/>
      <c r="H175" s="1083"/>
      <c r="I175" s="1083"/>
      <c r="J175" s="1083"/>
      <c r="K175" s="1083"/>
      <c r="L175" s="1083"/>
      <c r="M175" s="1083"/>
      <c r="N175" s="1083"/>
      <c r="O175" s="1083"/>
      <c r="P175" s="1083"/>
      <c r="Q175" s="1083"/>
      <c r="R175" s="1083"/>
      <c r="S175" s="1083"/>
      <c r="T175" s="1083"/>
      <c r="U175" s="1083"/>
      <c r="V175" s="1083"/>
      <c r="W175" s="1083"/>
      <c r="X175" s="1083"/>
      <c r="Y175" s="1083"/>
      <c r="Z175" s="1083"/>
      <c r="AA175" s="1083"/>
      <c r="AB175" s="1083"/>
      <c r="AC175" s="1083"/>
      <c r="AD175" s="1083"/>
      <c r="AE175" s="1083"/>
      <c r="AF175" s="1083"/>
      <c r="AG175" s="1083"/>
      <c r="AH175" s="1083"/>
      <c r="AI175" s="1083"/>
      <c r="AJ175" s="1083"/>
      <c r="AK175" s="1083"/>
      <c r="AL175" s="1083"/>
      <c r="AM175" s="1083"/>
      <c r="AN175" s="1083"/>
      <c r="AO175" s="1083"/>
      <c r="AP175" s="1083"/>
      <c r="AQ175" s="1083"/>
      <c r="AR175" s="1083"/>
      <c r="AS175" s="1083"/>
      <c r="AT175" s="1083"/>
      <c r="AU175" s="1083"/>
      <c r="AV175" s="1083"/>
      <c r="AW175" s="1083"/>
      <c r="AX175" s="1083"/>
      <c r="AY175" s="1083"/>
      <c r="AZ175" s="1086"/>
    </row>
    <row r="176" spans="1:52" s="605" customFormat="1" x14ac:dyDescent="0.25">
      <c r="A176" s="1083"/>
      <c r="B176" s="1087" t="s">
        <v>1128</v>
      </c>
      <c r="C176" s="1083"/>
      <c r="D176" s="1083"/>
      <c r="E176" s="1083"/>
      <c r="F176" s="1083"/>
      <c r="G176" s="1083"/>
      <c r="H176" s="1083"/>
      <c r="I176" s="1083"/>
      <c r="J176" s="1083"/>
      <c r="K176" s="1083"/>
      <c r="L176" s="1083"/>
      <c r="M176" s="1083"/>
      <c r="N176" s="1083"/>
      <c r="O176" s="1083"/>
      <c r="P176" s="1083"/>
      <c r="Q176" s="1083"/>
      <c r="R176" s="1083"/>
      <c r="S176" s="1083"/>
      <c r="T176" s="1083"/>
      <c r="U176" s="1083"/>
      <c r="V176" s="1083"/>
      <c r="W176" s="1083"/>
      <c r="X176" s="1083"/>
      <c r="Y176" s="1083"/>
      <c r="Z176" s="1083"/>
      <c r="AA176" s="1083"/>
      <c r="AB176" s="1083"/>
      <c r="AC176" s="1083"/>
      <c r="AD176" s="1083"/>
      <c r="AE176" s="1083"/>
      <c r="AF176" s="1083"/>
      <c r="AG176" s="1083"/>
      <c r="AH176" s="1083"/>
      <c r="AI176" s="1083"/>
      <c r="AJ176" s="1083"/>
      <c r="AK176" s="1083"/>
      <c r="AL176" s="1083"/>
      <c r="AM176" s="1083"/>
      <c r="AN176" s="1083"/>
      <c r="AO176" s="1083"/>
      <c r="AP176" s="1083"/>
      <c r="AQ176" s="1083"/>
      <c r="AR176" s="1083"/>
      <c r="AS176" s="1083"/>
      <c r="AT176" s="1083"/>
      <c r="AU176" s="1083"/>
      <c r="AV176" s="1083"/>
      <c r="AW176" s="1083"/>
      <c r="AX176" s="1083"/>
      <c r="AY176" s="1083"/>
      <c r="AZ176" s="1086"/>
    </row>
    <row r="177" spans="1:52" s="605" customFormat="1" x14ac:dyDescent="0.25">
      <c r="A177" s="1083"/>
      <c r="B177" s="1087" t="s">
        <v>1129</v>
      </c>
      <c r="C177" s="1083"/>
      <c r="D177" s="1083"/>
      <c r="E177" s="1083"/>
      <c r="F177" s="1083"/>
      <c r="G177" s="1083"/>
      <c r="H177" s="1083"/>
      <c r="I177" s="1083"/>
      <c r="J177" s="1083"/>
      <c r="K177" s="1083"/>
      <c r="L177" s="1083"/>
      <c r="M177" s="1083"/>
      <c r="N177" s="1083"/>
      <c r="O177" s="1083"/>
      <c r="P177" s="1083"/>
      <c r="Q177" s="1083"/>
      <c r="R177" s="1083"/>
      <c r="S177" s="1083"/>
      <c r="T177" s="1083"/>
      <c r="U177" s="1083"/>
      <c r="V177" s="1083"/>
      <c r="W177" s="1083"/>
      <c r="X177" s="1083"/>
      <c r="Y177" s="1083"/>
      <c r="Z177" s="1083"/>
      <c r="AA177" s="1083"/>
      <c r="AB177" s="1083"/>
      <c r="AC177" s="1083"/>
      <c r="AD177" s="1083"/>
      <c r="AE177" s="1083"/>
      <c r="AF177" s="1083"/>
      <c r="AG177" s="1083"/>
      <c r="AH177" s="1083"/>
      <c r="AI177" s="1083"/>
      <c r="AJ177" s="1083"/>
      <c r="AK177" s="1083"/>
      <c r="AL177" s="1083"/>
      <c r="AM177" s="1083"/>
      <c r="AN177" s="1083"/>
      <c r="AO177" s="1083"/>
      <c r="AP177" s="1083"/>
      <c r="AQ177" s="1083"/>
      <c r="AR177" s="1083"/>
      <c r="AS177" s="1083"/>
      <c r="AT177" s="1083"/>
      <c r="AU177" s="1083"/>
      <c r="AV177" s="1083"/>
      <c r="AW177" s="1083"/>
      <c r="AX177" s="1083"/>
      <c r="AY177" s="1083"/>
      <c r="AZ177" s="1086"/>
    </row>
    <row r="178" spans="1:52" s="605" customFormat="1" x14ac:dyDescent="0.25">
      <c r="A178" s="1083"/>
      <c r="B178" s="1087" t="s">
        <v>1172</v>
      </c>
      <c r="C178" s="1083"/>
      <c r="D178" s="1083"/>
      <c r="E178" s="1083"/>
      <c r="F178" s="1083"/>
      <c r="G178" s="1083"/>
      <c r="H178" s="1083"/>
      <c r="I178" s="1083"/>
      <c r="J178" s="1083"/>
      <c r="K178" s="1083"/>
      <c r="L178" s="1083"/>
      <c r="M178" s="1083"/>
      <c r="N178" s="1083"/>
      <c r="O178" s="1083"/>
      <c r="P178" s="1083"/>
      <c r="Q178" s="1083"/>
      <c r="R178" s="1083"/>
      <c r="S178" s="1083"/>
      <c r="T178" s="1083"/>
      <c r="U178" s="1083"/>
      <c r="V178" s="1083"/>
      <c r="W178" s="1083"/>
      <c r="X178" s="1083"/>
      <c r="Y178" s="1083"/>
      <c r="Z178" s="1083"/>
      <c r="AA178" s="1083"/>
      <c r="AB178" s="1083"/>
      <c r="AC178" s="1083"/>
      <c r="AD178" s="1083"/>
      <c r="AE178" s="1083"/>
      <c r="AF178" s="1083"/>
      <c r="AG178" s="1083"/>
      <c r="AH178" s="1083"/>
      <c r="AI178" s="1083"/>
      <c r="AJ178" s="1083"/>
      <c r="AK178" s="1083"/>
      <c r="AL178" s="1083"/>
      <c r="AM178" s="1083"/>
      <c r="AN178" s="1083"/>
      <c r="AO178" s="1083"/>
      <c r="AP178" s="1083"/>
      <c r="AQ178" s="1083"/>
      <c r="AR178" s="1083"/>
      <c r="AS178" s="1083"/>
      <c r="AT178" s="1083"/>
      <c r="AU178" s="1083"/>
      <c r="AV178" s="1083"/>
      <c r="AW178" s="1083"/>
      <c r="AX178" s="1083"/>
      <c r="AY178" s="1083"/>
      <c r="AZ178" s="1086"/>
    </row>
    <row r="179" spans="1:52" s="605" customFormat="1" x14ac:dyDescent="0.25">
      <c r="A179" s="1083"/>
      <c r="B179" s="1084" t="s">
        <v>470</v>
      </c>
      <c r="C179" s="1085"/>
      <c r="D179" s="1085"/>
      <c r="E179" s="1085"/>
      <c r="F179" s="1085"/>
      <c r="G179" s="1085"/>
      <c r="H179" s="1085"/>
      <c r="I179" s="1085"/>
      <c r="J179" s="1085"/>
      <c r="K179" s="1083"/>
      <c r="L179" s="1083"/>
      <c r="M179" s="1083"/>
      <c r="N179" s="1083"/>
      <c r="O179" s="1083"/>
      <c r="P179" s="1083"/>
      <c r="Q179" s="1083"/>
      <c r="R179" s="1083"/>
      <c r="S179" s="1083"/>
      <c r="T179" s="1083"/>
      <c r="U179" s="1083"/>
      <c r="V179" s="1083"/>
      <c r="W179" s="1083"/>
      <c r="X179" s="1083"/>
      <c r="Y179" s="1083"/>
      <c r="Z179" s="1083"/>
      <c r="AA179" s="1083"/>
      <c r="AB179" s="1083"/>
      <c r="AC179" s="1083"/>
      <c r="AD179" s="1083"/>
      <c r="AE179" s="1083"/>
      <c r="AF179" s="1083"/>
      <c r="AG179" s="1083"/>
      <c r="AH179" s="1083"/>
      <c r="AI179" s="1083"/>
      <c r="AJ179" s="1083"/>
      <c r="AK179" s="1083"/>
      <c r="AL179" s="1083"/>
      <c r="AM179" s="1083"/>
      <c r="AN179" s="1083"/>
      <c r="AO179" s="1083"/>
      <c r="AP179" s="1083"/>
      <c r="AQ179" s="1083"/>
      <c r="AR179" s="1083"/>
      <c r="AS179" s="1083"/>
      <c r="AT179" s="1083"/>
      <c r="AU179" s="1083"/>
      <c r="AV179" s="1083"/>
      <c r="AW179" s="1083"/>
      <c r="AX179" s="1083"/>
      <c r="AY179" s="1083"/>
      <c r="AZ179" s="1086"/>
    </row>
    <row r="180" spans="1:52" s="605" customFormat="1" x14ac:dyDescent="0.25">
      <c r="A180" s="1083"/>
      <c r="B180" s="1090" t="s">
        <v>1173</v>
      </c>
      <c r="C180" s="1088"/>
      <c r="D180" s="1089"/>
      <c r="E180" s="1083"/>
      <c r="F180" s="1083"/>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1083"/>
      <c r="AK180" s="1083"/>
      <c r="AL180" s="1083"/>
      <c r="AM180" s="1083"/>
      <c r="AN180" s="1083"/>
      <c r="AO180" s="1083"/>
      <c r="AP180" s="1083"/>
      <c r="AQ180" s="1083"/>
      <c r="AR180" s="1083"/>
      <c r="AS180" s="1083"/>
      <c r="AT180" s="1083"/>
      <c r="AU180" s="1083"/>
      <c r="AV180" s="1083"/>
      <c r="AW180" s="1083"/>
      <c r="AX180" s="1083"/>
      <c r="AY180" s="1083"/>
      <c r="AZ180" s="1086"/>
    </row>
    <row r="181" spans="1:52" s="605" customFormat="1" x14ac:dyDescent="0.25">
      <c r="A181" s="1083"/>
      <c r="B181" s="1087" t="s">
        <v>1155</v>
      </c>
      <c r="C181" s="1083"/>
      <c r="D181" s="1083"/>
      <c r="E181" s="1083"/>
      <c r="F181" s="1083"/>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1083"/>
      <c r="AK181" s="1083"/>
      <c r="AL181" s="1083"/>
      <c r="AM181" s="1083"/>
      <c r="AN181" s="1083"/>
      <c r="AO181" s="1083"/>
      <c r="AP181" s="1083"/>
      <c r="AQ181" s="1083"/>
      <c r="AR181" s="1083"/>
      <c r="AS181" s="1083"/>
      <c r="AT181" s="1083"/>
      <c r="AU181" s="1083"/>
      <c r="AV181" s="1083"/>
      <c r="AW181" s="1083"/>
      <c r="AX181" s="1083"/>
      <c r="AY181" s="1083"/>
      <c r="AZ181" s="1086"/>
    </row>
    <row r="182" spans="1:52" s="605" customFormat="1" x14ac:dyDescent="0.25">
      <c r="A182" s="1083"/>
      <c r="B182" s="1087" t="s">
        <v>1124</v>
      </c>
      <c r="C182" s="1083"/>
      <c r="D182" s="1083"/>
      <c r="E182" s="1083"/>
      <c r="F182" s="1083"/>
      <c r="G182" s="1083"/>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3"/>
      <c r="AL182" s="1083"/>
      <c r="AM182" s="1083"/>
      <c r="AN182" s="1083"/>
      <c r="AO182" s="1083"/>
      <c r="AP182" s="1083"/>
      <c r="AQ182" s="1083"/>
      <c r="AR182" s="1083"/>
      <c r="AS182" s="1083"/>
      <c r="AT182" s="1083"/>
      <c r="AU182" s="1083"/>
      <c r="AV182" s="1083"/>
      <c r="AW182" s="1083"/>
      <c r="AX182" s="1083"/>
      <c r="AY182" s="1083"/>
      <c r="AZ182" s="1086"/>
    </row>
    <row r="183" spans="1:52" s="605" customFormat="1" x14ac:dyDescent="0.25">
      <c r="A183" s="1083"/>
      <c r="B183" s="1087" t="s">
        <v>1156</v>
      </c>
      <c r="C183" s="1083"/>
      <c r="D183" s="1083"/>
      <c r="E183" s="1083"/>
      <c r="F183" s="1083"/>
      <c r="G183" s="1083"/>
      <c r="H183" s="1083"/>
      <c r="I183" s="1083"/>
      <c r="J183" s="1083"/>
      <c r="K183" s="1083"/>
      <c r="L183" s="1083"/>
      <c r="M183" s="1083"/>
      <c r="N183" s="1083"/>
      <c r="O183" s="1083"/>
      <c r="P183" s="1083"/>
      <c r="Q183" s="1083"/>
      <c r="R183" s="1083"/>
      <c r="S183" s="1083"/>
      <c r="T183" s="1083"/>
      <c r="U183" s="1083"/>
      <c r="V183" s="1083"/>
      <c r="W183" s="1083"/>
      <c r="X183" s="1083"/>
      <c r="Y183" s="1083"/>
      <c r="Z183" s="1083"/>
      <c r="AA183" s="1083"/>
      <c r="AB183" s="1083"/>
      <c r="AC183" s="1083"/>
      <c r="AD183" s="1083"/>
      <c r="AE183" s="1083"/>
      <c r="AF183" s="1083"/>
      <c r="AG183" s="1083"/>
      <c r="AH183" s="1083"/>
      <c r="AI183" s="1083"/>
      <c r="AJ183" s="1083"/>
      <c r="AK183" s="1083"/>
      <c r="AL183" s="1083"/>
      <c r="AM183" s="1083"/>
      <c r="AN183" s="1083"/>
      <c r="AO183" s="1083"/>
      <c r="AP183" s="1083"/>
      <c r="AQ183" s="1083"/>
      <c r="AR183" s="1083"/>
      <c r="AS183" s="1083"/>
      <c r="AT183" s="1083"/>
      <c r="AU183" s="1083"/>
      <c r="AV183" s="1083"/>
      <c r="AW183" s="1083"/>
      <c r="AX183" s="1083"/>
      <c r="AY183" s="1083"/>
      <c r="AZ183" s="1086"/>
    </row>
    <row r="184" spans="1:52" s="605" customFormat="1" x14ac:dyDescent="0.25">
      <c r="A184" s="1083"/>
      <c r="B184" s="1087" t="s">
        <v>1128</v>
      </c>
      <c r="C184" s="1083"/>
      <c r="D184" s="1083"/>
      <c r="E184" s="1083"/>
      <c r="F184" s="1083"/>
      <c r="G184" s="1083"/>
      <c r="H184" s="1083"/>
      <c r="I184" s="1083"/>
      <c r="J184" s="1083"/>
      <c r="K184" s="1083"/>
      <c r="L184" s="1083"/>
      <c r="M184" s="1083"/>
      <c r="N184" s="1083"/>
      <c r="O184" s="1083"/>
      <c r="P184" s="1083"/>
      <c r="Q184" s="1083"/>
      <c r="R184" s="1083"/>
      <c r="S184" s="1083"/>
      <c r="T184" s="1083"/>
      <c r="U184" s="1083"/>
      <c r="V184" s="1083"/>
      <c r="W184" s="1083"/>
      <c r="X184" s="1083"/>
      <c r="Y184" s="1083"/>
      <c r="Z184" s="1083"/>
      <c r="AA184" s="1083"/>
      <c r="AB184" s="1083"/>
      <c r="AC184" s="1083"/>
      <c r="AD184" s="1083"/>
      <c r="AE184" s="1083"/>
      <c r="AF184" s="1083"/>
      <c r="AG184" s="1083"/>
      <c r="AH184" s="1083"/>
      <c r="AI184" s="1083"/>
      <c r="AJ184" s="1083"/>
      <c r="AK184" s="1083"/>
      <c r="AL184" s="1083"/>
      <c r="AM184" s="1083"/>
      <c r="AN184" s="1083"/>
      <c r="AO184" s="1083"/>
      <c r="AP184" s="1083"/>
      <c r="AQ184" s="1083"/>
      <c r="AR184" s="1083"/>
      <c r="AS184" s="1083"/>
      <c r="AT184" s="1083"/>
      <c r="AU184" s="1083"/>
      <c r="AV184" s="1083"/>
      <c r="AW184" s="1083"/>
      <c r="AX184" s="1083"/>
      <c r="AY184" s="1083"/>
      <c r="AZ184" s="1086"/>
    </row>
    <row r="185" spans="1:52" s="605" customFormat="1" x14ac:dyDescent="0.25">
      <c r="A185" s="1083"/>
      <c r="B185" s="1087" t="s">
        <v>1129</v>
      </c>
      <c r="C185" s="1083"/>
      <c r="D185" s="1083"/>
      <c r="E185" s="1083"/>
      <c r="F185" s="1083"/>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1083"/>
      <c r="AK185" s="1083"/>
      <c r="AL185" s="1083"/>
      <c r="AM185" s="1083"/>
      <c r="AN185" s="1083"/>
      <c r="AO185" s="1083"/>
      <c r="AP185" s="1083"/>
      <c r="AQ185" s="1083"/>
      <c r="AR185" s="1083"/>
      <c r="AS185" s="1083"/>
      <c r="AT185" s="1083"/>
      <c r="AU185" s="1083"/>
      <c r="AV185" s="1083"/>
      <c r="AW185" s="1083"/>
      <c r="AX185" s="1083"/>
      <c r="AY185" s="1083"/>
      <c r="AZ185" s="1086"/>
    </row>
    <row r="186" spans="1:52" s="605" customFormat="1" x14ac:dyDescent="0.25">
      <c r="A186" s="1083"/>
      <c r="B186" s="1087" t="s">
        <v>1174</v>
      </c>
      <c r="C186" s="1083"/>
      <c r="D186" s="1083"/>
      <c r="E186" s="1083"/>
      <c r="F186" s="1083"/>
      <c r="G186" s="1083"/>
      <c r="H186" s="1083"/>
      <c r="I186" s="1083"/>
      <c r="J186" s="1083"/>
      <c r="K186" s="1083"/>
      <c r="L186" s="1083"/>
      <c r="M186" s="1083"/>
      <c r="N186" s="1083"/>
      <c r="O186" s="1083"/>
      <c r="P186" s="1083"/>
      <c r="Q186" s="1083"/>
      <c r="R186" s="1083"/>
      <c r="S186" s="1083"/>
      <c r="T186" s="1083"/>
      <c r="U186" s="1083"/>
      <c r="V186" s="1083"/>
      <c r="W186" s="1083"/>
      <c r="X186" s="1083"/>
      <c r="Y186" s="1083"/>
      <c r="Z186" s="1083"/>
      <c r="AA186" s="1083"/>
      <c r="AB186" s="1083"/>
      <c r="AC186" s="1083"/>
      <c r="AD186" s="1083"/>
      <c r="AE186" s="1083"/>
      <c r="AF186" s="1083"/>
      <c r="AG186" s="1083"/>
      <c r="AH186" s="1083"/>
      <c r="AI186" s="1083"/>
      <c r="AJ186" s="1083"/>
      <c r="AK186" s="1083"/>
      <c r="AL186" s="1083"/>
      <c r="AM186" s="1083"/>
      <c r="AN186" s="1083"/>
      <c r="AO186" s="1083"/>
      <c r="AP186" s="1083"/>
      <c r="AQ186" s="1083"/>
      <c r="AR186" s="1083"/>
      <c r="AS186" s="1083"/>
      <c r="AT186" s="1083"/>
      <c r="AU186" s="1083"/>
      <c r="AV186" s="1083"/>
      <c r="AW186" s="1083"/>
      <c r="AX186" s="1083"/>
      <c r="AY186" s="1083"/>
      <c r="AZ186" s="1086"/>
    </row>
    <row r="187" spans="1:52" x14ac:dyDescent="0.25">
      <c r="A187" s="1081"/>
      <c r="B187" s="1091" t="s">
        <v>468</v>
      </c>
      <c r="C187" s="1092"/>
      <c r="D187" s="1092"/>
      <c r="E187" s="1092"/>
      <c r="F187" s="1092"/>
      <c r="G187" s="1092"/>
      <c r="H187" s="1092"/>
      <c r="I187" s="1092"/>
      <c r="J187" s="1092"/>
      <c r="K187" s="1081"/>
      <c r="L187" s="1081"/>
      <c r="M187" s="1081"/>
      <c r="N187" s="1081"/>
      <c r="O187" s="1081"/>
      <c r="P187" s="1081"/>
      <c r="Q187" s="1081"/>
      <c r="R187" s="1081"/>
      <c r="S187" s="1081"/>
      <c r="T187" s="1081"/>
      <c r="U187" s="1081"/>
      <c r="V187" s="1081"/>
      <c r="W187" s="1081"/>
      <c r="X187" s="1081"/>
      <c r="Y187" s="1081"/>
      <c r="Z187" s="1081"/>
      <c r="AA187" s="1081"/>
      <c r="AB187" s="1081"/>
      <c r="AC187" s="1081"/>
      <c r="AD187" s="1081"/>
      <c r="AE187" s="1081"/>
      <c r="AF187" s="1081"/>
      <c r="AG187" s="1081"/>
      <c r="AH187" s="1081"/>
      <c r="AI187" s="1081"/>
      <c r="AJ187" s="1081"/>
      <c r="AK187" s="1081"/>
      <c r="AL187" s="1081"/>
      <c r="AM187" s="1081"/>
      <c r="AN187" s="1081"/>
      <c r="AO187" s="1081"/>
      <c r="AP187" s="1081"/>
      <c r="AQ187" s="1081"/>
      <c r="AR187" s="1081"/>
      <c r="AS187" s="1081"/>
      <c r="AT187" s="1081"/>
      <c r="AU187" s="1081"/>
      <c r="AV187" s="1081"/>
      <c r="AW187" s="1081"/>
      <c r="AX187" s="1081"/>
      <c r="AY187" s="1081"/>
      <c r="AZ187" s="1082"/>
    </row>
    <row r="188" spans="1:52" x14ac:dyDescent="0.25">
      <c r="A188" s="1081"/>
      <c r="B188" s="1093" t="s">
        <v>1175</v>
      </c>
      <c r="C188" s="1094"/>
      <c r="D188" s="1095"/>
      <c r="E188" s="1081"/>
      <c r="F188" s="1081"/>
      <c r="G188" s="1081"/>
      <c r="H188" s="1081"/>
      <c r="I188" s="1081"/>
      <c r="J188" s="1081"/>
      <c r="K188" s="1081"/>
      <c r="L188" s="1081"/>
      <c r="M188" s="1081"/>
      <c r="N188" s="1081"/>
      <c r="O188" s="1081"/>
      <c r="P188" s="1081"/>
      <c r="Q188" s="1081"/>
      <c r="R188" s="1081"/>
      <c r="S188" s="1081"/>
      <c r="T188" s="1081"/>
      <c r="U188" s="1081"/>
      <c r="V188" s="1081"/>
      <c r="W188" s="1081"/>
      <c r="X188" s="1081"/>
      <c r="Y188" s="1081"/>
      <c r="Z188" s="1081"/>
      <c r="AA188" s="1081"/>
      <c r="AB188" s="1081"/>
      <c r="AC188" s="1081"/>
      <c r="AD188" s="1081"/>
      <c r="AE188" s="1081"/>
      <c r="AF188" s="1081"/>
      <c r="AG188" s="1081"/>
      <c r="AH188" s="1081"/>
      <c r="AI188" s="1081"/>
      <c r="AJ188" s="1081"/>
      <c r="AK188" s="1081"/>
      <c r="AL188" s="1081"/>
      <c r="AM188" s="1081"/>
      <c r="AN188" s="1081"/>
      <c r="AO188" s="1081"/>
      <c r="AP188" s="1081"/>
      <c r="AQ188" s="1081"/>
      <c r="AR188" s="1081"/>
      <c r="AS188" s="1081"/>
      <c r="AT188" s="1081"/>
      <c r="AU188" s="1081"/>
      <c r="AV188" s="1081"/>
      <c r="AW188" s="1081"/>
      <c r="AX188" s="1081"/>
      <c r="AY188" s="1081"/>
      <c r="AZ188" s="1082"/>
    </row>
    <row r="189" spans="1:52" x14ac:dyDescent="0.25">
      <c r="A189" s="1081"/>
      <c r="B189" s="1096" t="s">
        <v>1124</v>
      </c>
      <c r="C189" s="1081"/>
      <c r="D189" s="1081"/>
      <c r="E189" s="1081"/>
      <c r="F189" s="1081"/>
      <c r="G189" s="1081"/>
      <c r="H189" s="1081"/>
      <c r="I189" s="1081"/>
      <c r="J189" s="1081"/>
      <c r="K189" s="1081"/>
      <c r="L189" s="1081"/>
      <c r="M189" s="1081"/>
      <c r="N189" s="1081"/>
      <c r="O189" s="1081"/>
      <c r="P189" s="1081"/>
      <c r="Q189" s="1081"/>
      <c r="R189" s="1081"/>
      <c r="S189" s="1081"/>
      <c r="T189" s="1081"/>
      <c r="U189" s="1081"/>
      <c r="V189" s="1081"/>
      <c r="W189" s="1081"/>
      <c r="X189" s="1081"/>
      <c r="Y189" s="1081"/>
      <c r="Z189" s="1081"/>
      <c r="AA189" s="1081"/>
      <c r="AB189" s="1081"/>
      <c r="AC189" s="1081"/>
      <c r="AD189" s="1081"/>
      <c r="AE189" s="1081"/>
      <c r="AF189" s="1081"/>
      <c r="AG189" s="1081"/>
      <c r="AH189" s="1081"/>
      <c r="AI189" s="1081"/>
      <c r="AJ189" s="1081"/>
      <c r="AK189" s="1081"/>
      <c r="AL189" s="1081"/>
      <c r="AM189" s="1081"/>
      <c r="AN189" s="1081"/>
      <c r="AO189" s="1081"/>
      <c r="AP189" s="1081"/>
      <c r="AQ189" s="1081"/>
      <c r="AR189" s="1081"/>
      <c r="AS189" s="1081"/>
      <c r="AT189" s="1081"/>
      <c r="AU189" s="1081"/>
      <c r="AV189" s="1081"/>
      <c r="AW189" s="1081"/>
      <c r="AX189" s="1081"/>
      <c r="AY189" s="1081"/>
      <c r="AZ189" s="1082"/>
    </row>
    <row r="190" spans="1:52" s="605" customFormat="1" x14ac:dyDescent="0.25">
      <c r="A190" s="1083"/>
      <c r="B190" s="1087" t="s">
        <v>1156</v>
      </c>
      <c r="C190" s="1083"/>
      <c r="D190" s="1083"/>
      <c r="E190" s="1083"/>
      <c r="F190" s="1083"/>
      <c r="G190" s="1083"/>
      <c r="H190" s="1083"/>
      <c r="I190" s="1083"/>
      <c r="J190" s="1083"/>
      <c r="K190" s="1083"/>
      <c r="L190" s="1083"/>
      <c r="M190" s="1083"/>
      <c r="N190" s="1083"/>
      <c r="O190" s="1083"/>
      <c r="P190" s="1083"/>
      <c r="Q190" s="1083"/>
      <c r="R190" s="1083"/>
      <c r="S190" s="1083"/>
      <c r="T190" s="1083"/>
      <c r="U190" s="1083"/>
      <c r="V190" s="1083"/>
      <c r="W190" s="1083"/>
      <c r="X190" s="1083"/>
      <c r="Y190" s="1083"/>
      <c r="Z190" s="1083"/>
      <c r="AA190" s="1083"/>
      <c r="AB190" s="1083"/>
      <c r="AC190" s="1083"/>
      <c r="AD190" s="1083"/>
      <c r="AE190" s="1083"/>
      <c r="AF190" s="1083"/>
      <c r="AG190" s="1083"/>
      <c r="AH190" s="1083"/>
      <c r="AI190" s="1083"/>
      <c r="AJ190" s="1083"/>
      <c r="AK190" s="1083"/>
      <c r="AL190" s="1083"/>
      <c r="AM190" s="1083"/>
      <c r="AN190" s="1083"/>
      <c r="AO190" s="1083"/>
      <c r="AP190" s="1083"/>
      <c r="AQ190" s="1083"/>
      <c r="AR190" s="1083"/>
      <c r="AS190" s="1083"/>
      <c r="AT190" s="1083"/>
      <c r="AU190" s="1083"/>
      <c r="AV190" s="1083"/>
      <c r="AW190" s="1083"/>
      <c r="AX190" s="1083"/>
      <c r="AY190" s="1083"/>
      <c r="AZ190" s="1086"/>
    </row>
    <row r="191" spans="1:52" s="605" customFormat="1" x14ac:dyDescent="0.25">
      <c r="A191" s="1083"/>
      <c r="B191" s="1087" t="s">
        <v>1128</v>
      </c>
      <c r="C191" s="1083"/>
      <c r="D191" s="1083"/>
      <c r="E191" s="1083"/>
      <c r="F191" s="1083"/>
      <c r="G191" s="1083"/>
      <c r="H191" s="1083"/>
      <c r="I191" s="1083"/>
      <c r="J191" s="1083"/>
      <c r="K191" s="1083"/>
      <c r="L191" s="1083"/>
      <c r="M191" s="1083"/>
      <c r="N191" s="1083"/>
      <c r="O191" s="1083"/>
      <c r="P191" s="1083"/>
      <c r="Q191" s="1083"/>
      <c r="R191" s="1083"/>
      <c r="S191" s="1083"/>
      <c r="T191" s="1083"/>
      <c r="U191" s="1083"/>
      <c r="V191" s="1083"/>
      <c r="W191" s="1083"/>
      <c r="X191" s="1083"/>
      <c r="Y191" s="1083"/>
      <c r="Z191" s="1083"/>
      <c r="AA191" s="1083"/>
      <c r="AB191" s="1083"/>
      <c r="AC191" s="1083"/>
      <c r="AD191" s="1083"/>
      <c r="AE191" s="1083"/>
      <c r="AF191" s="1083"/>
      <c r="AG191" s="1083"/>
      <c r="AH191" s="1083"/>
      <c r="AI191" s="1083"/>
      <c r="AJ191" s="1083"/>
      <c r="AK191" s="1083"/>
      <c r="AL191" s="1083"/>
      <c r="AM191" s="1083"/>
      <c r="AN191" s="1083"/>
      <c r="AO191" s="1083"/>
      <c r="AP191" s="1083"/>
      <c r="AQ191" s="1083"/>
      <c r="AR191" s="1083"/>
      <c r="AS191" s="1083"/>
      <c r="AT191" s="1083"/>
      <c r="AU191" s="1083"/>
      <c r="AV191" s="1083"/>
      <c r="AW191" s="1083"/>
      <c r="AX191" s="1083"/>
      <c r="AY191" s="1083"/>
      <c r="AZ191" s="1086"/>
    </row>
    <row r="192" spans="1:52" s="605" customFormat="1" x14ac:dyDescent="0.25">
      <c r="A192" s="1083"/>
      <c r="B192" s="1087" t="s">
        <v>1129</v>
      </c>
      <c r="C192" s="1083"/>
      <c r="D192" s="1083"/>
      <c r="E192" s="1083"/>
      <c r="F192" s="1083"/>
      <c r="G192" s="1083"/>
      <c r="H192" s="1083"/>
      <c r="I192" s="1083"/>
      <c r="J192" s="1083"/>
      <c r="K192" s="1083"/>
      <c r="L192" s="1083"/>
      <c r="M192" s="1083"/>
      <c r="N192" s="1083"/>
      <c r="O192" s="1083"/>
      <c r="P192" s="1083"/>
      <c r="Q192" s="1083"/>
      <c r="R192" s="1083"/>
      <c r="S192" s="1083"/>
      <c r="T192" s="1083"/>
      <c r="U192" s="1083"/>
      <c r="V192" s="1083"/>
      <c r="W192" s="1083"/>
      <c r="X192" s="1083"/>
      <c r="Y192" s="1083"/>
      <c r="Z192" s="1083"/>
      <c r="AA192" s="1083"/>
      <c r="AB192" s="1083"/>
      <c r="AC192" s="1083"/>
      <c r="AD192" s="1083"/>
      <c r="AE192" s="1083"/>
      <c r="AF192" s="1083"/>
      <c r="AG192" s="1083"/>
      <c r="AH192" s="1083"/>
      <c r="AI192" s="1083"/>
      <c r="AJ192" s="1083"/>
      <c r="AK192" s="1083"/>
      <c r="AL192" s="1083"/>
      <c r="AM192" s="1083"/>
      <c r="AN192" s="1083"/>
      <c r="AO192" s="1083"/>
      <c r="AP192" s="1083"/>
      <c r="AQ192" s="1083"/>
      <c r="AR192" s="1083"/>
      <c r="AS192" s="1083"/>
      <c r="AT192" s="1083"/>
      <c r="AU192" s="1083"/>
      <c r="AV192" s="1083"/>
      <c r="AW192" s="1083"/>
      <c r="AX192" s="1083"/>
      <c r="AY192" s="1083"/>
      <c r="AZ192" s="1086"/>
    </row>
    <row r="193" spans="1:52" x14ac:dyDescent="0.25">
      <c r="A193" s="1081"/>
      <c r="B193" s="1096" t="s">
        <v>1176</v>
      </c>
      <c r="C193" s="1081"/>
      <c r="D193" s="1081"/>
      <c r="E193" s="1081"/>
      <c r="F193" s="1081"/>
      <c r="G193" s="1081"/>
      <c r="H193" s="1081"/>
      <c r="I193" s="1081"/>
      <c r="J193" s="1081"/>
      <c r="K193" s="1081"/>
      <c r="L193" s="1081"/>
      <c r="M193" s="1081"/>
      <c r="N193" s="1081"/>
      <c r="O193" s="1081"/>
      <c r="P193" s="1081"/>
      <c r="Q193" s="1081"/>
      <c r="R193" s="1081"/>
      <c r="S193" s="1081"/>
      <c r="T193" s="1081"/>
      <c r="U193" s="1081"/>
      <c r="V193" s="1081"/>
      <c r="W193" s="1081"/>
      <c r="X193" s="1081"/>
      <c r="Y193" s="1081"/>
      <c r="Z193" s="1081"/>
      <c r="AA193" s="1081"/>
      <c r="AB193" s="1081"/>
      <c r="AC193" s="1081"/>
      <c r="AD193" s="1081"/>
      <c r="AE193" s="1081"/>
      <c r="AF193" s="1081"/>
      <c r="AG193" s="1081"/>
      <c r="AH193" s="1081"/>
      <c r="AI193" s="1081"/>
      <c r="AJ193" s="1081"/>
      <c r="AK193" s="1081"/>
      <c r="AL193" s="1081"/>
      <c r="AM193" s="1081"/>
      <c r="AN193" s="1081"/>
      <c r="AO193" s="1081"/>
      <c r="AP193" s="1081"/>
      <c r="AQ193" s="1081"/>
      <c r="AR193" s="1081"/>
      <c r="AS193" s="1081"/>
      <c r="AT193" s="1081"/>
      <c r="AU193" s="1081"/>
      <c r="AV193" s="1081"/>
      <c r="AW193" s="1081"/>
      <c r="AX193" s="1081"/>
      <c r="AY193" s="1081"/>
      <c r="AZ193" s="1082"/>
    </row>
    <row r="194" spans="1:52" x14ac:dyDescent="0.25">
      <c r="A194" s="1081"/>
      <c r="B194" s="1096" t="s">
        <v>1193</v>
      </c>
      <c r="C194" s="1081"/>
      <c r="D194" s="1081"/>
      <c r="E194" s="1081"/>
      <c r="F194" s="1081"/>
      <c r="G194" s="1081"/>
      <c r="H194" s="1081"/>
      <c r="I194" s="1081"/>
      <c r="J194" s="1081"/>
      <c r="K194" s="1081"/>
      <c r="L194" s="1081"/>
      <c r="M194" s="1081"/>
      <c r="N194" s="1081"/>
      <c r="O194" s="1081"/>
      <c r="P194" s="1081"/>
      <c r="Q194" s="1081"/>
      <c r="R194" s="1081"/>
      <c r="S194" s="1081"/>
      <c r="T194" s="1081"/>
      <c r="U194" s="1081"/>
      <c r="V194" s="1081"/>
      <c r="W194" s="1081"/>
      <c r="X194" s="1081"/>
      <c r="Y194" s="1081"/>
      <c r="Z194" s="1081"/>
      <c r="AA194" s="1081"/>
      <c r="AB194" s="1081"/>
      <c r="AC194" s="1081"/>
      <c r="AD194" s="1081"/>
      <c r="AE194" s="1081"/>
      <c r="AF194" s="1081"/>
      <c r="AG194" s="1081"/>
      <c r="AH194" s="1081"/>
      <c r="AI194" s="1081"/>
      <c r="AJ194" s="1081"/>
      <c r="AK194" s="1081"/>
      <c r="AL194" s="1081"/>
      <c r="AM194" s="1081"/>
      <c r="AN194" s="1081"/>
      <c r="AO194" s="1081"/>
      <c r="AP194" s="1081"/>
      <c r="AQ194" s="1081"/>
      <c r="AR194" s="1081"/>
      <c r="AS194" s="1081"/>
      <c r="AT194" s="1081"/>
      <c r="AU194" s="1081"/>
      <c r="AV194" s="1081"/>
      <c r="AW194" s="1081"/>
      <c r="AX194" s="1081"/>
      <c r="AY194" s="1081"/>
      <c r="AZ194" s="1082"/>
    </row>
    <row r="195" spans="1:52" x14ac:dyDescent="0.25">
      <c r="A195" s="1081"/>
      <c r="B195" s="1091" t="s">
        <v>540</v>
      </c>
      <c r="C195" s="1081"/>
      <c r="D195" s="1081"/>
      <c r="E195" s="1081"/>
      <c r="F195" s="1081"/>
      <c r="G195" s="1081"/>
      <c r="H195" s="1081"/>
      <c r="I195" s="1081"/>
      <c r="J195" s="1081"/>
      <c r="K195" s="1081"/>
      <c r="L195" s="1081"/>
      <c r="M195" s="1081"/>
      <c r="N195" s="1081"/>
      <c r="O195" s="1081"/>
      <c r="P195" s="1081"/>
      <c r="Q195" s="1081"/>
      <c r="R195" s="1081"/>
      <c r="S195" s="1081"/>
      <c r="T195" s="1081"/>
      <c r="U195" s="1081"/>
      <c r="V195" s="1081"/>
      <c r="W195" s="1081"/>
      <c r="X195" s="1081"/>
      <c r="Y195" s="1081"/>
      <c r="Z195" s="1081"/>
      <c r="AA195" s="1081"/>
      <c r="AB195" s="1081"/>
      <c r="AC195" s="1081"/>
      <c r="AD195" s="1081"/>
      <c r="AE195" s="1081"/>
      <c r="AF195" s="1081"/>
      <c r="AG195" s="1081"/>
      <c r="AH195" s="1081"/>
      <c r="AI195" s="1081"/>
      <c r="AJ195" s="1081"/>
      <c r="AK195" s="1081"/>
      <c r="AL195" s="1081"/>
      <c r="AM195" s="1081"/>
      <c r="AN195" s="1081"/>
      <c r="AO195" s="1081"/>
      <c r="AP195" s="1081"/>
      <c r="AQ195" s="1081"/>
      <c r="AR195" s="1081"/>
      <c r="AS195" s="1081"/>
      <c r="AT195" s="1081"/>
      <c r="AU195" s="1081"/>
      <c r="AV195" s="1081"/>
      <c r="AW195" s="1081"/>
      <c r="AX195" s="1081"/>
      <c r="AY195" s="1081"/>
      <c r="AZ195" s="1082"/>
    </row>
    <row r="196" spans="1:52" x14ac:dyDescent="0.25">
      <c r="A196" s="1081"/>
      <c r="B196" s="1093" t="s">
        <v>1177</v>
      </c>
      <c r="C196" s="1081"/>
      <c r="D196" s="1081"/>
      <c r="E196" s="1081"/>
      <c r="F196" s="1081"/>
      <c r="G196" s="1081"/>
      <c r="H196" s="1081"/>
      <c r="I196" s="1081"/>
      <c r="J196" s="1081"/>
      <c r="K196" s="1081"/>
      <c r="L196" s="1081"/>
      <c r="M196" s="1081"/>
      <c r="N196" s="1081"/>
      <c r="O196" s="1081"/>
      <c r="P196" s="1081"/>
      <c r="Q196" s="1081"/>
      <c r="R196" s="1081"/>
      <c r="S196" s="1081"/>
      <c r="T196" s="1081"/>
      <c r="U196" s="1081"/>
      <c r="V196" s="1081"/>
      <c r="W196" s="1081"/>
      <c r="X196" s="1081"/>
      <c r="Y196" s="1081"/>
      <c r="Z196" s="1081"/>
      <c r="AA196" s="1081"/>
      <c r="AB196" s="1081"/>
      <c r="AC196" s="1081"/>
      <c r="AD196" s="1081"/>
      <c r="AE196" s="1081"/>
      <c r="AF196" s="1081"/>
      <c r="AG196" s="1081"/>
      <c r="AH196" s="1081"/>
      <c r="AI196" s="1081"/>
      <c r="AJ196" s="1081"/>
      <c r="AK196" s="1081"/>
      <c r="AL196" s="1081"/>
      <c r="AM196" s="1081"/>
      <c r="AN196" s="1081"/>
      <c r="AO196" s="1081"/>
      <c r="AP196" s="1081"/>
      <c r="AQ196" s="1081"/>
      <c r="AR196" s="1081"/>
      <c r="AS196" s="1081"/>
      <c r="AT196" s="1081"/>
      <c r="AU196" s="1081"/>
      <c r="AV196" s="1081"/>
      <c r="AW196" s="1081"/>
      <c r="AX196" s="1081"/>
      <c r="AY196" s="1081"/>
      <c r="AZ196" s="1082"/>
    </row>
    <row r="197" spans="1:52" s="605" customFormat="1" x14ac:dyDescent="0.25">
      <c r="A197" s="1083"/>
      <c r="B197" s="1087" t="s">
        <v>1178</v>
      </c>
      <c r="C197" s="1083"/>
      <c r="D197" s="1083"/>
      <c r="E197" s="1083"/>
      <c r="F197" s="1083"/>
      <c r="G197" s="1083"/>
      <c r="H197" s="1083"/>
      <c r="I197" s="1083"/>
      <c r="J197" s="1083"/>
      <c r="K197" s="1083"/>
      <c r="L197" s="1083"/>
      <c r="M197" s="1083"/>
      <c r="N197" s="1083"/>
      <c r="O197" s="1083"/>
      <c r="P197" s="1083"/>
      <c r="Q197" s="1083"/>
      <c r="R197" s="1083"/>
      <c r="S197" s="1083"/>
      <c r="T197" s="1083"/>
      <c r="U197" s="1083"/>
      <c r="V197" s="1083"/>
      <c r="W197" s="1083"/>
      <c r="X197" s="1083"/>
      <c r="Y197" s="1083"/>
      <c r="Z197" s="1083"/>
      <c r="AA197" s="1083"/>
      <c r="AB197" s="1083"/>
      <c r="AC197" s="1083"/>
      <c r="AD197" s="1083"/>
      <c r="AE197" s="1083"/>
      <c r="AF197" s="1083"/>
      <c r="AG197" s="1083"/>
      <c r="AH197" s="1083"/>
      <c r="AI197" s="1083"/>
      <c r="AJ197" s="1083"/>
      <c r="AK197" s="1083"/>
      <c r="AL197" s="1083"/>
      <c r="AM197" s="1083"/>
      <c r="AN197" s="1083"/>
      <c r="AO197" s="1083"/>
      <c r="AP197" s="1083"/>
      <c r="AQ197" s="1083"/>
      <c r="AR197" s="1083"/>
      <c r="AS197" s="1083"/>
      <c r="AT197" s="1083"/>
      <c r="AU197" s="1083"/>
      <c r="AV197" s="1083"/>
      <c r="AW197" s="1083"/>
      <c r="AX197" s="1083"/>
      <c r="AY197" s="1083"/>
      <c r="AZ197" s="1086"/>
    </row>
    <row r="198" spans="1:52" s="605" customFormat="1" x14ac:dyDescent="0.25">
      <c r="A198" s="1083"/>
      <c r="B198" s="1087" t="s">
        <v>1156</v>
      </c>
      <c r="C198" s="1083"/>
      <c r="D198" s="1083"/>
      <c r="E198" s="1083"/>
      <c r="F198" s="1083"/>
      <c r="G198" s="1083"/>
      <c r="H198" s="1083"/>
      <c r="I198" s="1083"/>
      <c r="J198" s="1083"/>
      <c r="K198" s="1083"/>
      <c r="L198" s="1083"/>
      <c r="M198" s="1083"/>
      <c r="N198" s="1083"/>
      <c r="O198" s="1083"/>
      <c r="P198" s="1083"/>
      <c r="Q198" s="1083"/>
      <c r="R198" s="1083"/>
      <c r="S198" s="1083"/>
      <c r="T198" s="1083"/>
      <c r="U198" s="1083"/>
      <c r="V198" s="1083"/>
      <c r="W198" s="1083"/>
      <c r="X198" s="1083"/>
      <c r="Y198" s="1083"/>
      <c r="Z198" s="1083"/>
      <c r="AA198" s="1083"/>
      <c r="AB198" s="1083"/>
      <c r="AC198" s="1083"/>
      <c r="AD198" s="1083"/>
      <c r="AE198" s="1083"/>
      <c r="AF198" s="1083"/>
      <c r="AG198" s="1083"/>
      <c r="AH198" s="1083"/>
      <c r="AI198" s="1083"/>
      <c r="AJ198" s="1083"/>
      <c r="AK198" s="1083"/>
      <c r="AL198" s="1083"/>
      <c r="AM198" s="1083"/>
      <c r="AN198" s="1083"/>
      <c r="AO198" s="1083"/>
      <c r="AP198" s="1083"/>
      <c r="AQ198" s="1083"/>
      <c r="AR198" s="1083"/>
      <c r="AS198" s="1083"/>
      <c r="AT198" s="1083"/>
      <c r="AU198" s="1083"/>
      <c r="AV198" s="1083"/>
      <c r="AW198" s="1083"/>
      <c r="AX198" s="1083"/>
      <c r="AY198" s="1083"/>
      <c r="AZ198" s="1086"/>
    </row>
    <row r="199" spans="1:52" x14ac:dyDescent="0.25">
      <c r="A199" s="1081"/>
      <c r="B199" s="1096" t="s">
        <v>1179</v>
      </c>
      <c r="C199" s="1081"/>
      <c r="D199" s="1081"/>
      <c r="E199" s="1081"/>
      <c r="F199" s="1081"/>
      <c r="G199" s="1081"/>
      <c r="H199" s="1081"/>
      <c r="I199" s="1081"/>
      <c r="J199" s="1081"/>
      <c r="K199" s="1081"/>
      <c r="L199" s="1081"/>
      <c r="M199" s="1081"/>
      <c r="N199" s="1081"/>
      <c r="O199" s="1081"/>
      <c r="P199" s="1081"/>
      <c r="Q199" s="1081"/>
      <c r="R199" s="1081"/>
      <c r="S199" s="1081"/>
      <c r="T199" s="1081"/>
      <c r="U199" s="1081"/>
      <c r="V199" s="1081"/>
      <c r="W199" s="1081"/>
      <c r="X199" s="1081"/>
      <c r="Y199" s="1081"/>
      <c r="Z199" s="1081"/>
      <c r="AA199" s="1081"/>
      <c r="AB199" s="1081"/>
      <c r="AC199" s="1081"/>
      <c r="AD199" s="1081"/>
      <c r="AE199" s="1081"/>
      <c r="AF199" s="1081"/>
      <c r="AG199" s="1081"/>
      <c r="AH199" s="1081"/>
      <c r="AI199" s="1081"/>
      <c r="AJ199" s="1081"/>
      <c r="AK199" s="1081"/>
      <c r="AL199" s="1081"/>
      <c r="AM199" s="1081"/>
      <c r="AN199" s="1081"/>
      <c r="AO199" s="1081"/>
      <c r="AP199" s="1081"/>
      <c r="AQ199" s="1081"/>
      <c r="AR199" s="1081"/>
      <c r="AS199" s="1081"/>
      <c r="AT199" s="1081"/>
      <c r="AU199" s="1081"/>
      <c r="AV199" s="1081"/>
      <c r="AW199" s="1081"/>
      <c r="AX199" s="1081"/>
      <c r="AY199" s="1081"/>
      <c r="AZ199" s="1082"/>
    </row>
    <row r="200" spans="1:52" x14ac:dyDescent="0.25">
      <c r="A200" s="1081"/>
      <c r="B200" s="1091" t="s">
        <v>476</v>
      </c>
      <c r="C200" s="1092"/>
      <c r="D200" s="1092"/>
      <c r="E200" s="1092"/>
      <c r="F200" s="1092"/>
      <c r="G200" s="1092"/>
      <c r="H200" s="1092"/>
      <c r="I200" s="1092"/>
      <c r="J200" s="1092"/>
      <c r="K200" s="1081"/>
      <c r="L200" s="1081"/>
      <c r="M200" s="1081"/>
      <c r="N200" s="1081"/>
      <c r="O200" s="1081"/>
      <c r="P200" s="1081"/>
      <c r="Q200" s="1081"/>
      <c r="R200" s="1081"/>
      <c r="S200" s="1081"/>
      <c r="T200" s="1081"/>
      <c r="U200" s="1081"/>
      <c r="V200" s="1081"/>
      <c r="W200" s="1081"/>
      <c r="X200" s="1081"/>
      <c r="Y200" s="1081"/>
      <c r="Z200" s="1081"/>
      <c r="AA200" s="1081"/>
      <c r="AB200" s="1081"/>
      <c r="AC200" s="1081"/>
      <c r="AD200" s="1081"/>
      <c r="AE200" s="1081"/>
      <c r="AF200" s="1081"/>
      <c r="AG200" s="1081"/>
      <c r="AH200" s="1081"/>
      <c r="AI200" s="1081"/>
      <c r="AJ200" s="1081"/>
      <c r="AK200" s="1081"/>
      <c r="AL200" s="1081"/>
      <c r="AM200" s="1081"/>
      <c r="AN200" s="1081"/>
      <c r="AO200" s="1081"/>
      <c r="AP200" s="1081"/>
      <c r="AQ200" s="1081"/>
      <c r="AR200" s="1081"/>
      <c r="AS200" s="1081"/>
      <c r="AT200" s="1081"/>
      <c r="AU200" s="1081"/>
      <c r="AV200" s="1081"/>
      <c r="AW200" s="1081"/>
      <c r="AX200" s="1081"/>
      <c r="AY200" s="1081"/>
      <c r="AZ200" s="1082"/>
    </row>
    <row r="201" spans="1:52" x14ac:dyDescent="0.25">
      <c r="A201" s="1081"/>
      <c r="B201" s="1096" t="s">
        <v>1180</v>
      </c>
      <c r="C201" s="1081"/>
      <c r="D201" s="1081"/>
      <c r="E201" s="1081"/>
      <c r="F201" s="1081"/>
      <c r="G201" s="1081"/>
      <c r="H201" s="1081"/>
      <c r="I201" s="1081"/>
      <c r="J201" s="1081"/>
      <c r="K201" s="1081"/>
      <c r="L201" s="1081"/>
      <c r="M201" s="1081"/>
      <c r="N201" s="1081"/>
      <c r="O201" s="1081"/>
      <c r="P201" s="1081"/>
      <c r="Q201" s="1081"/>
      <c r="R201" s="1081"/>
      <c r="S201" s="1081"/>
      <c r="T201" s="1081"/>
      <c r="U201" s="1081"/>
      <c r="V201" s="1081"/>
      <c r="W201" s="1081"/>
      <c r="X201" s="1081"/>
      <c r="Y201" s="1081"/>
      <c r="Z201" s="1081"/>
      <c r="AA201" s="1081"/>
      <c r="AB201" s="1081"/>
      <c r="AC201" s="1081"/>
      <c r="AD201" s="1081"/>
      <c r="AE201" s="1081"/>
      <c r="AF201" s="1081"/>
      <c r="AG201" s="1081"/>
      <c r="AH201" s="1081"/>
      <c r="AI201" s="1081"/>
      <c r="AJ201" s="1081"/>
      <c r="AK201" s="1081"/>
      <c r="AL201" s="1081"/>
      <c r="AM201" s="1081"/>
      <c r="AN201" s="1081"/>
      <c r="AO201" s="1081"/>
      <c r="AP201" s="1081"/>
      <c r="AQ201" s="1081"/>
      <c r="AR201" s="1081"/>
      <c r="AS201" s="1081"/>
      <c r="AT201" s="1081"/>
      <c r="AU201" s="1081"/>
      <c r="AV201" s="1081"/>
      <c r="AW201" s="1081"/>
      <c r="AX201" s="1081"/>
      <c r="AY201" s="1081"/>
      <c r="AZ201" s="1082"/>
    </row>
    <row r="202" spans="1:52" x14ac:dyDescent="0.25">
      <c r="A202" s="1081"/>
      <c r="B202" s="1096" t="s">
        <v>1181</v>
      </c>
      <c r="C202" s="1081"/>
      <c r="D202" s="1081"/>
      <c r="E202" s="1081"/>
      <c r="F202" s="1081"/>
      <c r="G202" s="1081"/>
      <c r="H202" s="1081"/>
      <c r="I202" s="1081"/>
      <c r="J202" s="1081"/>
      <c r="K202" s="1081"/>
      <c r="L202" s="1081"/>
      <c r="M202" s="1081"/>
      <c r="N202" s="1081"/>
      <c r="O202" s="1081"/>
      <c r="P202" s="1081"/>
      <c r="Q202" s="1081"/>
      <c r="R202" s="1081"/>
      <c r="S202" s="1081"/>
      <c r="T202" s="1081"/>
      <c r="U202" s="1081"/>
      <c r="V202" s="1081"/>
      <c r="W202" s="1081"/>
      <c r="X202" s="1081"/>
      <c r="Y202" s="1081"/>
      <c r="Z202" s="1081"/>
      <c r="AA202" s="1081"/>
      <c r="AB202" s="1081"/>
      <c r="AC202" s="1081"/>
      <c r="AD202" s="1081"/>
      <c r="AE202" s="1081"/>
      <c r="AF202" s="1081"/>
      <c r="AG202" s="1081"/>
      <c r="AH202" s="1081"/>
      <c r="AI202" s="1081"/>
      <c r="AJ202" s="1081"/>
      <c r="AK202" s="1081"/>
      <c r="AL202" s="1081"/>
      <c r="AM202" s="1081"/>
      <c r="AN202" s="1081"/>
      <c r="AO202" s="1081"/>
      <c r="AP202" s="1081"/>
      <c r="AQ202" s="1081"/>
      <c r="AR202" s="1081"/>
      <c r="AS202" s="1081"/>
      <c r="AT202" s="1081"/>
      <c r="AU202" s="1081"/>
      <c r="AV202" s="1081"/>
      <c r="AW202" s="1081"/>
      <c r="AX202" s="1081"/>
      <c r="AY202" s="1081"/>
      <c r="AZ202" s="1082"/>
    </row>
    <row r="203" spans="1:52" ht="18.75" customHeight="1" x14ac:dyDescent="0.25">
      <c r="A203" s="1080" t="s">
        <v>741</v>
      </c>
      <c r="B203" s="1081"/>
      <c r="C203" s="1081"/>
      <c r="D203" s="1081"/>
      <c r="E203" s="1081"/>
      <c r="F203" s="1081"/>
      <c r="G203" s="1081"/>
      <c r="H203" s="1081"/>
      <c r="I203" s="1081"/>
      <c r="J203" s="1081"/>
      <c r="K203" s="1081"/>
      <c r="L203" s="1081"/>
      <c r="M203" s="1081"/>
      <c r="N203" s="1081"/>
      <c r="O203" s="1081"/>
      <c r="P203" s="1081"/>
      <c r="Q203" s="1081"/>
      <c r="R203" s="1081"/>
      <c r="S203" s="1081"/>
      <c r="T203" s="1081"/>
      <c r="U203" s="1081"/>
      <c r="V203" s="1081"/>
      <c r="W203" s="1081"/>
      <c r="X203" s="1081"/>
      <c r="Y203" s="1081"/>
      <c r="Z203" s="1081"/>
      <c r="AA203" s="1081"/>
      <c r="AB203" s="1081"/>
      <c r="AC203" s="1081"/>
      <c r="AD203" s="1081"/>
      <c r="AE203" s="1081"/>
      <c r="AF203" s="1081"/>
      <c r="AG203" s="1081"/>
      <c r="AH203" s="1081"/>
      <c r="AI203" s="1081"/>
      <c r="AJ203" s="1081"/>
      <c r="AK203" s="1081"/>
      <c r="AL203" s="1081"/>
      <c r="AM203" s="1081"/>
      <c r="AN203" s="1081"/>
      <c r="AO203" s="1081"/>
      <c r="AP203" s="1081"/>
      <c r="AQ203" s="1081"/>
      <c r="AR203" s="1081"/>
      <c r="AS203" s="1081"/>
      <c r="AT203" s="1081"/>
      <c r="AU203" s="1081"/>
      <c r="AV203" s="1081"/>
      <c r="AW203" s="1081"/>
      <c r="AX203" s="1081"/>
      <c r="AY203" s="1081"/>
      <c r="AZ203" s="1082"/>
    </row>
    <row r="204" spans="1:52" s="605" customFormat="1" x14ac:dyDescent="0.25">
      <c r="A204" s="1083"/>
      <c r="B204" s="1087" t="s">
        <v>1182</v>
      </c>
      <c r="C204" s="1088"/>
      <c r="D204" s="1089"/>
      <c r="E204" s="1083"/>
      <c r="F204" s="1083"/>
      <c r="G204" s="1083"/>
      <c r="H204" s="1083"/>
      <c r="I204" s="1083"/>
      <c r="J204" s="1083"/>
      <c r="K204" s="1083"/>
      <c r="L204" s="1083"/>
      <c r="M204" s="1083"/>
      <c r="N204" s="1083"/>
      <c r="O204" s="1083"/>
      <c r="P204" s="1083"/>
      <c r="Q204" s="1083"/>
      <c r="R204" s="1083"/>
      <c r="S204" s="1083"/>
      <c r="T204" s="1083"/>
      <c r="U204" s="1083"/>
      <c r="V204" s="1083"/>
      <c r="W204" s="1083"/>
      <c r="X204" s="1083"/>
      <c r="Y204" s="1083"/>
      <c r="Z204" s="1083"/>
      <c r="AA204" s="1083"/>
      <c r="AB204" s="1083"/>
      <c r="AC204" s="1083"/>
      <c r="AD204" s="1083"/>
      <c r="AE204" s="1083"/>
      <c r="AF204" s="1083"/>
      <c r="AG204" s="1083"/>
      <c r="AH204" s="1083"/>
      <c r="AI204" s="1083"/>
      <c r="AJ204" s="1083"/>
      <c r="AK204" s="1083"/>
      <c r="AL204" s="1083"/>
      <c r="AM204" s="1083"/>
      <c r="AN204" s="1083"/>
      <c r="AO204" s="1083"/>
      <c r="AP204" s="1083"/>
      <c r="AQ204" s="1083"/>
      <c r="AR204" s="1083"/>
      <c r="AS204" s="1083"/>
      <c r="AT204" s="1083"/>
      <c r="AU204" s="1083"/>
      <c r="AV204" s="1083"/>
      <c r="AW204" s="1083"/>
      <c r="AX204" s="1083"/>
      <c r="AY204" s="1083"/>
      <c r="AZ204" s="1086"/>
    </row>
    <row r="205" spans="1:52" s="605" customFormat="1" x14ac:dyDescent="0.25">
      <c r="A205" s="1083"/>
      <c r="B205" s="1087" t="s">
        <v>1183</v>
      </c>
      <c r="C205" s="1088"/>
      <c r="D205" s="1089"/>
      <c r="E205" s="1083"/>
      <c r="F205" s="1083"/>
      <c r="G205" s="1083"/>
      <c r="H205" s="1083"/>
      <c r="I205" s="1083"/>
      <c r="J205" s="1083"/>
      <c r="K205" s="1083"/>
      <c r="L205" s="1083"/>
      <c r="M205" s="1083"/>
      <c r="N205" s="1083"/>
      <c r="O205" s="1083"/>
      <c r="P205" s="1083"/>
      <c r="Q205" s="1083"/>
      <c r="R205" s="1083"/>
      <c r="S205" s="1083"/>
      <c r="T205" s="1083"/>
      <c r="U205" s="1083"/>
      <c r="V205" s="1083"/>
      <c r="W205" s="1083"/>
      <c r="X205" s="1083"/>
      <c r="Y205" s="1083"/>
      <c r="Z205" s="1083"/>
      <c r="AA205" s="1083"/>
      <c r="AB205" s="1083"/>
      <c r="AC205" s="1083"/>
      <c r="AD205" s="1083"/>
      <c r="AE205" s="1083"/>
      <c r="AF205" s="1083"/>
      <c r="AG205" s="1083"/>
      <c r="AH205" s="1083"/>
      <c r="AI205" s="1083"/>
      <c r="AJ205" s="1083"/>
      <c r="AK205" s="1083"/>
      <c r="AL205" s="1083"/>
      <c r="AM205" s="1083"/>
      <c r="AN205" s="1083"/>
      <c r="AO205" s="1083"/>
      <c r="AP205" s="1083"/>
      <c r="AQ205" s="1083"/>
      <c r="AR205" s="1083"/>
      <c r="AS205" s="1083"/>
      <c r="AT205" s="1083"/>
      <c r="AU205" s="1083"/>
      <c r="AV205" s="1083"/>
      <c r="AW205" s="1083"/>
      <c r="AX205" s="1083"/>
      <c r="AY205" s="1083"/>
      <c r="AZ205" s="1086"/>
    </row>
    <row r="206" spans="1:52" s="605" customFormat="1" x14ac:dyDescent="0.25">
      <c r="A206" s="1083"/>
      <c r="B206" s="1087" t="s">
        <v>1184</v>
      </c>
      <c r="C206" s="1088"/>
      <c r="D206" s="1089"/>
      <c r="E206" s="1083"/>
      <c r="F206" s="1083"/>
      <c r="G206" s="1083"/>
      <c r="H206" s="1083"/>
      <c r="I206" s="1083"/>
      <c r="J206" s="1083"/>
      <c r="K206" s="1083"/>
      <c r="L206" s="1083"/>
      <c r="M206" s="1083"/>
      <c r="N206" s="1083"/>
      <c r="O206" s="1083"/>
      <c r="P206" s="1083"/>
      <c r="Q206" s="1083"/>
      <c r="R206" s="1083"/>
      <c r="S206" s="1083"/>
      <c r="T206" s="1083"/>
      <c r="U206" s="1083"/>
      <c r="V206" s="1083"/>
      <c r="W206" s="1083"/>
      <c r="X206" s="1083"/>
      <c r="Y206" s="1083"/>
      <c r="Z206" s="1083"/>
      <c r="AA206" s="1083"/>
      <c r="AB206" s="1083"/>
      <c r="AC206" s="1083"/>
      <c r="AD206" s="1083"/>
      <c r="AE206" s="1083"/>
      <c r="AF206" s="1083"/>
      <c r="AG206" s="1083"/>
      <c r="AH206" s="1083"/>
      <c r="AI206" s="1083"/>
      <c r="AJ206" s="1083"/>
      <c r="AK206" s="1083"/>
      <c r="AL206" s="1083"/>
      <c r="AM206" s="1083"/>
      <c r="AN206" s="1083"/>
      <c r="AO206" s="1083"/>
      <c r="AP206" s="1083"/>
      <c r="AQ206" s="1083"/>
      <c r="AR206" s="1083"/>
      <c r="AS206" s="1083"/>
      <c r="AT206" s="1083"/>
      <c r="AU206" s="1083"/>
      <c r="AV206" s="1083"/>
      <c r="AW206" s="1083"/>
      <c r="AX206" s="1083"/>
      <c r="AY206" s="1083"/>
      <c r="AZ206" s="1086"/>
    </row>
    <row r="207" spans="1:52" s="605" customFormat="1" x14ac:dyDescent="0.25">
      <c r="A207" s="1083"/>
      <c r="B207" s="1087" t="s">
        <v>1185</v>
      </c>
      <c r="C207" s="1088"/>
      <c r="D207" s="1089"/>
      <c r="E207" s="1083"/>
      <c r="F207" s="1083"/>
      <c r="G207" s="1083"/>
      <c r="H207" s="1083"/>
      <c r="I207" s="1083"/>
      <c r="J207" s="1083"/>
      <c r="K207" s="1083"/>
      <c r="L207" s="1083"/>
      <c r="M207" s="1083"/>
      <c r="N207" s="1083"/>
      <c r="O207" s="1083"/>
      <c r="P207" s="1083"/>
      <c r="Q207" s="1083"/>
      <c r="R207" s="1083"/>
      <c r="S207" s="1083"/>
      <c r="T207" s="1083"/>
      <c r="U207" s="1083"/>
      <c r="V207" s="1083"/>
      <c r="W207" s="1083"/>
      <c r="X207" s="1083"/>
      <c r="Y207" s="1083"/>
      <c r="Z207" s="1083"/>
      <c r="AA207" s="1083"/>
      <c r="AB207" s="1083"/>
      <c r="AC207" s="1083"/>
      <c r="AD207" s="1083"/>
      <c r="AE207" s="1083"/>
      <c r="AF207" s="1083"/>
      <c r="AG207" s="1083"/>
      <c r="AH207" s="1083"/>
      <c r="AI207" s="1083"/>
      <c r="AJ207" s="1083"/>
      <c r="AK207" s="1083"/>
      <c r="AL207" s="1083"/>
      <c r="AM207" s="1083"/>
      <c r="AN207" s="1083"/>
      <c r="AO207" s="1083"/>
      <c r="AP207" s="1083"/>
      <c r="AQ207" s="1083"/>
      <c r="AR207" s="1083"/>
      <c r="AS207" s="1083"/>
      <c r="AT207" s="1083"/>
      <c r="AU207" s="1083"/>
      <c r="AV207" s="1083"/>
      <c r="AW207" s="1083"/>
      <c r="AX207" s="1083"/>
      <c r="AY207" s="1083"/>
      <c r="AZ207" s="1086"/>
    </row>
    <row r="208" spans="1:52" s="605" customFormat="1" x14ac:dyDescent="0.25">
      <c r="A208" s="1083"/>
      <c r="B208" s="1087" t="s">
        <v>1186</v>
      </c>
      <c r="C208" s="1088"/>
      <c r="D208" s="1089"/>
      <c r="E208" s="1083"/>
      <c r="F208" s="1083"/>
      <c r="G208" s="1083"/>
      <c r="H208" s="1083"/>
      <c r="I208" s="1083"/>
      <c r="J208" s="1083"/>
      <c r="K208" s="1083"/>
      <c r="L208" s="1083"/>
      <c r="M208" s="1083"/>
      <c r="N208" s="1083"/>
      <c r="O208" s="1083"/>
      <c r="P208" s="1083"/>
      <c r="Q208" s="1083"/>
      <c r="R208" s="1083"/>
      <c r="S208" s="1083"/>
      <c r="T208" s="1083"/>
      <c r="U208" s="1083"/>
      <c r="V208" s="1083"/>
      <c r="W208" s="1083"/>
      <c r="X208" s="1083"/>
      <c r="Y208" s="1083"/>
      <c r="Z208" s="1083"/>
      <c r="AA208" s="1083"/>
      <c r="AB208" s="1083"/>
      <c r="AC208" s="1083"/>
      <c r="AD208" s="1083"/>
      <c r="AE208" s="1083"/>
      <c r="AF208" s="1083"/>
      <c r="AG208" s="1083"/>
      <c r="AH208" s="1083"/>
      <c r="AI208" s="1083"/>
      <c r="AJ208" s="1083"/>
      <c r="AK208" s="1083"/>
      <c r="AL208" s="1083"/>
      <c r="AM208" s="1083"/>
      <c r="AN208" s="1083"/>
      <c r="AO208" s="1083"/>
      <c r="AP208" s="1083"/>
      <c r="AQ208" s="1083"/>
      <c r="AR208" s="1083"/>
      <c r="AS208" s="1083"/>
      <c r="AT208" s="1083"/>
      <c r="AU208" s="1083"/>
      <c r="AV208" s="1083"/>
      <c r="AW208" s="1083"/>
      <c r="AX208" s="1083"/>
      <c r="AY208" s="1083"/>
      <c r="AZ208" s="1086"/>
    </row>
    <row r="209" spans="1:52" s="605" customFormat="1" x14ac:dyDescent="0.25">
      <c r="A209" s="1083"/>
      <c r="B209" s="1087" t="s">
        <v>1187</v>
      </c>
      <c r="C209" s="1088"/>
      <c r="D209" s="1089"/>
      <c r="E209" s="1083"/>
      <c r="F209" s="1083"/>
      <c r="G209" s="1083"/>
      <c r="H209" s="1083"/>
      <c r="I209" s="1083"/>
      <c r="J209" s="1083"/>
      <c r="K209" s="1083"/>
      <c r="L209" s="1083"/>
      <c r="M209" s="1083"/>
      <c r="N209" s="1083"/>
      <c r="O209" s="1083"/>
      <c r="P209" s="1083"/>
      <c r="Q209" s="1083"/>
      <c r="R209" s="1083"/>
      <c r="S209" s="1083"/>
      <c r="T209" s="1083"/>
      <c r="U209" s="1083"/>
      <c r="V209" s="1083"/>
      <c r="W209" s="1083"/>
      <c r="X209" s="1083"/>
      <c r="Y209" s="1083"/>
      <c r="Z209" s="1083"/>
      <c r="AA209" s="1083"/>
      <c r="AB209" s="1083"/>
      <c r="AC209" s="1083"/>
      <c r="AD209" s="1083"/>
      <c r="AE209" s="1083"/>
      <c r="AF209" s="1083"/>
      <c r="AG209" s="1083"/>
      <c r="AH209" s="1083"/>
      <c r="AI209" s="1083"/>
      <c r="AJ209" s="1083"/>
      <c r="AK209" s="1083"/>
      <c r="AL209" s="1083"/>
      <c r="AM209" s="1083"/>
      <c r="AN209" s="1083"/>
      <c r="AO209" s="1083"/>
      <c r="AP209" s="1083"/>
      <c r="AQ209" s="1083"/>
      <c r="AR209" s="1083"/>
      <c r="AS209" s="1083"/>
      <c r="AT209" s="1083"/>
      <c r="AU209" s="1083"/>
      <c r="AV209" s="1083"/>
      <c r="AW209" s="1083"/>
      <c r="AX209" s="1083"/>
      <c r="AY209" s="1083"/>
      <c r="AZ209" s="1086"/>
    </row>
    <row r="210" spans="1:52" s="605" customFormat="1" x14ac:dyDescent="0.25">
      <c r="A210" s="1083"/>
      <c r="B210" s="1087" t="s">
        <v>1188</v>
      </c>
      <c r="C210" s="1088"/>
      <c r="D210" s="1089"/>
      <c r="E210" s="1083"/>
      <c r="F210" s="1083"/>
      <c r="G210" s="1083"/>
      <c r="H210" s="1083"/>
      <c r="I210" s="1083"/>
      <c r="J210" s="1083"/>
      <c r="K210" s="1083"/>
      <c r="L210" s="1083"/>
      <c r="M210" s="1083"/>
      <c r="N210" s="1083"/>
      <c r="O210" s="1083"/>
      <c r="P210" s="1083"/>
      <c r="Q210" s="1083"/>
      <c r="R210" s="1083"/>
      <c r="S210" s="1083"/>
      <c r="T210" s="1083"/>
      <c r="U210" s="1083"/>
      <c r="V210" s="1083"/>
      <c r="W210" s="1083"/>
      <c r="X210" s="1083"/>
      <c r="Y210" s="1083"/>
      <c r="Z210" s="1083"/>
      <c r="AA210" s="1083"/>
      <c r="AB210" s="1083"/>
      <c r="AC210" s="1083"/>
      <c r="AD210" s="1083"/>
      <c r="AE210" s="1083"/>
      <c r="AF210" s="1083"/>
      <c r="AG210" s="1083"/>
      <c r="AH210" s="1083"/>
      <c r="AI210" s="1083"/>
      <c r="AJ210" s="1083"/>
      <c r="AK210" s="1083"/>
      <c r="AL210" s="1083"/>
      <c r="AM210" s="1083"/>
      <c r="AN210" s="1083"/>
      <c r="AO210" s="1083"/>
      <c r="AP210" s="1083"/>
      <c r="AQ210" s="1083"/>
      <c r="AR210" s="1083"/>
      <c r="AS210" s="1083"/>
      <c r="AT210" s="1083"/>
      <c r="AU210" s="1083"/>
      <c r="AV210" s="1083"/>
      <c r="AW210" s="1083"/>
      <c r="AX210" s="1083"/>
      <c r="AY210" s="1083"/>
      <c r="AZ210" s="1086"/>
    </row>
    <row r="211" spans="1:52" x14ac:dyDescent="0.25">
      <c r="B211" s="1087" t="s">
        <v>1189</v>
      </c>
    </row>
    <row r="212" spans="1:52" s="605" customFormat="1" x14ac:dyDescent="0.25">
      <c r="A212" s="1083"/>
      <c r="B212" s="1087" t="s">
        <v>1190</v>
      </c>
      <c r="C212" s="1088"/>
      <c r="D212" s="1089"/>
      <c r="E212" s="1083"/>
      <c r="F212" s="1083"/>
      <c r="G212" s="1083"/>
      <c r="H212" s="1083"/>
      <c r="I212" s="1083"/>
      <c r="J212" s="1083"/>
      <c r="K212" s="1083"/>
      <c r="L212" s="1083"/>
      <c r="M212" s="1083"/>
      <c r="N212" s="1083"/>
      <c r="O212" s="1083"/>
      <c r="P212" s="1083"/>
      <c r="Q212" s="1083"/>
      <c r="R212" s="1083"/>
      <c r="S212" s="1083"/>
      <c r="T212" s="1083"/>
      <c r="U212" s="1083"/>
      <c r="V212" s="1083"/>
      <c r="W212" s="1083"/>
      <c r="X212" s="1083"/>
      <c r="Y212" s="1083"/>
      <c r="Z212" s="1083"/>
      <c r="AA212" s="1083"/>
      <c r="AB212" s="1083"/>
      <c r="AC212" s="1083"/>
      <c r="AD212" s="1083"/>
      <c r="AE212" s="1083"/>
      <c r="AF212" s="1083"/>
      <c r="AG212" s="1083"/>
      <c r="AH212" s="1083"/>
      <c r="AI212" s="1083"/>
      <c r="AJ212" s="1083"/>
      <c r="AK212" s="1083"/>
      <c r="AL212" s="1083"/>
      <c r="AM212" s="1083"/>
      <c r="AN212" s="1083"/>
      <c r="AO212" s="1083"/>
      <c r="AP212" s="1083"/>
      <c r="AQ212" s="1083"/>
      <c r="AR212" s="1083"/>
      <c r="AS212" s="1083"/>
      <c r="AT212" s="1083"/>
      <c r="AU212" s="1083"/>
      <c r="AV212" s="1083"/>
      <c r="AW212" s="1083"/>
      <c r="AX212" s="1083"/>
      <c r="AY212" s="1083"/>
      <c r="AZ212" s="1086"/>
    </row>
    <row r="213" spans="1:52" s="605" customFormat="1" x14ac:dyDescent="0.25">
      <c r="A213" s="1083"/>
      <c r="B213" s="1087" t="s">
        <v>1191</v>
      </c>
      <c r="C213" s="1088"/>
      <c r="D213" s="1089"/>
      <c r="E213" s="1083"/>
      <c r="F213" s="1083"/>
      <c r="G213" s="1083"/>
      <c r="H213" s="1083"/>
      <c r="I213" s="1083"/>
      <c r="J213" s="1083"/>
      <c r="K213" s="1083"/>
      <c r="L213" s="1083"/>
      <c r="M213" s="1083"/>
      <c r="N213" s="1083"/>
      <c r="O213" s="1083"/>
      <c r="P213" s="1083"/>
      <c r="Q213" s="1083"/>
      <c r="R213" s="1083"/>
      <c r="S213" s="1083"/>
      <c r="T213" s="1083"/>
      <c r="U213" s="1083"/>
      <c r="V213" s="1083"/>
      <c r="W213" s="1083"/>
      <c r="X213" s="1083"/>
      <c r="Y213" s="1083"/>
      <c r="Z213" s="1083"/>
      <c r="AA213" s="1083"/>
      <c r="AB213" s="1083"/>
      <c r="AC213" s="1083"/>
      <c r="AD213" s="1083"/>
      <c r="AE213" s="1083"/>
      <c r="AF213" s="1083"/>
      <c r="AG213" s="1083"/>
      <c r="AH213" s="1083"/>
      <c r="AI213" s="1083"/>
      <c r="AJ213" s="1083"/>
      <c r="AK213" s="1083"/>
      <c r="AL213" s="1083"/>
      <c r="AM213" s="1083"/>
      <c r="AN213" s="1083"/>
      <c r="AO213" s="1083"/>
      <c r="AP213" s="1083"/>
      <c r="AQ213" s="1083"/>
      <c r="AR213" s="1083"/>
      <c r="AS213" s="1083"/>
      <c r="AT213" s="1083"/>
      <c r="AU213" s="1083"/>
      <c r="AV213" s="1083"/>
      <c r="AW213" s="1083"/>
      <c r="AX213" s="1083"/>
      <c r="AY213" s="1083"/>
      <c r="AZ213" s="1086"/>
    </row>
    <row r="214" spans="1:52" s="605" customFormat="1" x14ac:dyDescent="0.25">
      <c r="A214" s="1083"/>
      <c r="B214" s="1087" t="s">
        <v>1192</v>
      </c>
      <c r="C214" s="1088"/>
      <c r="D214" s="1089"/>
      <c r="E214" s="1083"/>
      <c r="F214" s="1083"/>
      <c r="G214" s="1083"/>
      <c r="H214" s="1083"/>
      <c r="I214" s="1083"/>
      <c r="J214" s="1083"/>
      <c r="K214" s="1083"/>
      <c r="L214" s="1083"/>
      <c r="M214" s="1083"/>
      <c r="N214" s="1083"/>
      <c r="O214" s="1083"/>
      <c r="P214" s="1083"/>
      <c r="Q214" s="1083"/>
      <c r="R214" s="1083"/>
      <c r="S214" s="1083"/>
      <c r="T214" s="1083"/>
      <c r="U214" s="1083"/>
      <c r="V214" s="1083"/>
      <c r="W214" s="1083"/>
      <c r="X214" s="1083"/>
      <c r="Y214" s="1083"/>
      <c r="Z214" s="1083"/>
      <c r="AA214" s="1083"/>
      <c r="AB214" s="1083"/>
      <c r="AC214" s="1083"/>
      <c r="AD214" s="1083"/>
      <c r="AE214" s="1083"/>
      <c r="AF214" s="1083"/>
      <c r="AG214" s="1083"/>
      <c r="AH214" s="1083"/>
      <c r="AI214" s="1083"/>
      <c r="AJ214" s="1083"/>
      <c r="AK214" s="1083"/>
      <c r="AL214" s="1083"/>
      <c r="AM214" s="1083"/>
      <c r="AN214" s="1083"/>
      <c r="AO214" s="1083"/>
      <c r="AP214" s="1083"/>
      <c r="AQ214" s="1083"/>
      <c r="AR214" s="1083"/>
      <c r="AS214" s="1083"/>
      <c r="AT214" s="1083"/>
      <c r="AU214" s="1083"/>
      <c r="AV214" s="1083"/>
      <c r="AW214" s="1083"/>
      <c r="AX214" s="1083"/>
      <c r="AY214" s="1083"/>
      <c r="AZ214" s="1086"/>
    </row>
  </sheetData>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7"/>
  <sheetViews>
    <sheetView zoomScaleNormal="100" workbookViewId="0">
      <selection activeCell="E5" sqref="E5"/>
    </sheetView>
  </sheetViews>
  <sheetFormatPr defaultColWidth="9.1796875" defaultRowHeight="10.5" x14ac:dyDescent="0.25"/>
  <cols>
    <col min="1" max="1" width="1.81640625" style="600" customWidth="1"/>
    <col min="2" max="2" width="10.1796875" style="600" customWidth="1"/>
    <col min="3" max="3" width="15.7265625" style="600" customWidth="1"/>
    <col min="4" max="4" width="11.54296875" style="600" customWidth="1"/>
    <col min="5" max="5" width="51" style="600" customWidth="1"/>
    <col min="6" max="6" width="14.453125" style="600" bestFit="1" customWidth="1"/>
    <col min="7" max="7" width="11.81640625" style="600" customWidth="1"/>
    <col min="8" max="8" width="13.453125" style="600" bestFit="1" customWidth="1"/>
    <col min="9" max="9" width="6.81640625" style="600" bestFit="1" customWidth="1"/>
    <col min="10" max="10" width="8.54296875" style="600" bestFit="1" customWidth="1"/>
    <col min="11" max="11" width="17" style="600" customWidth="1"/>
    <col min="12" max="12" width="12" style="600" bestFit="1" customWidth="1"/>
    <col min="13" max="13" width="13.54296875" style="600" customWidth="1"/>
    <col min="14" max="14" width="13.81640625" style="600" customWidth="1"/>
    <col min="15" max="15" width="9.81640625" style="600" customWidth="1"/>
    <col min="16" max="18" width="15.26953125" style="600" customWidth="1"/>
    <col min="19" max="19" width="11.26953125" style="600" customWidth="1"/>
    <col min="20" max="20" width="13.81640625" style="600" bestFit="1" customWidth="1"/>
    <col min="21" max="21" width="13.81640625" style="600" customWidth="1"/>
    <col min="22" max="22" width="15.81640625" style="600" customWidth="1"/>
    <col min="23" max="23" width="13.54296875" style="600" bestFit="1" customWidth="1"/>
    <col min="24" max="16384" width="9.1796875" style="600"/>
  </cols>
  <sheetData>
    <row r="1" spans="1:50" s="1073" customFormat="1" ht="25.5" customHeight="1" thickBot="1" x14ac:dyDescent="0.4">
      <c r="A1" s="1069"/>
      <c r="B1" s="395" t="s">
        <v>654</v>
      </c>
      <c r="C1" s="1070"/>
      <c r="D1" s="1075"/>
      <c r="E1" s="1070"/>
      <c r="F1" s="1070"/>
      <c r="G1" s="1070"/>
      <c r="H1" s="1070"/>
      <c r="I1" s="1070"/>
      <c r="J1" s="1070"/>
      <c r="K1" s="1070"/>
      <c r="L1" s="1070"/>
      <c r="M1" s="1070"/>
      <c r="N1" s="1070"/>
      <c r="O1" s="1070"/>
      <c r="P1" s="1070"/>
      <c r="Q1" s="1070"/>
      <c r="R1" s="1070"/>
      <c r="S1" s="1070"/>
      <c r="T1" s="1070"/>
      <c r="U1" s="1070"/>
      <c r="V1" s="1070"/>
      <c r="W1" s="1070"/>
      <c r="X1" s="1071"/>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69"/>
    </row>
    <row r="2" spans="1:50" ht="63.5" thickBot="1" x14ac:dyDescent="0.3">
      <c r="A2" s="67"/>
      <c r="B2" s="71" t="s">
        <v>509</v>
      </c>
      <c r="C2" s="72" t="s">
        <v>514</v>
      </c>
      <c r="D2" s="72" t="s">
        <v>510</v>
      </c>
      <c r="E2" s="72" t="s">
        <v>0</v>
      </c>
      <c r="F2" s="584" t="s">
        <v>230</v>
      </c>
      <c r="G2" s="978" t="s">
        <v>1118</v>
      </c>
      <c r="H2" s="971" t="s">
        <v>524</v>
      </c>
      <c r="I2" s="463" t="s">
        <v>134</v>
      </c>
      <c r="J2" s="462" t="s">
        <v>717</v>
      </c>
      <c r="K2" s="462" t="s">
        <v>525</v>
      </c>
      <c r="L2" s="74" t="s">
        <v>42</v>
      </c>
      <c r="M2" s="461" t="s">
        <v>56</v>
      </c>
      <c r="N2" s="912" t="s">
        <v>1115</v>
      </c>
      <c r="O2" s="295" t="s">
        <v>1116</v>
      </c>
      <c r="P2" s="295" t="s">
        <v>447</v>
      </c>
      <c r="Q2" s="295" t="s">
        <v>448</v>
      </c>
      <c r="R2" s="295" t="s">
        <v>449</v>
      </c>
      <c r="S2" s="902" t="s">
        <v>474</v>
      </c>
      <c r="T2" s="763" t="s">
        <v>238</v>
      </c>
      <c r="U2" s="75" t="s">
        <v>237</v>
      </c>
      <c r="V2" s="462" t="s">
        <v>44</v>
      </c>
      <c r="W2" s="75" t="s">
        <v>45</v>
      </c>
      <c r="X2" s="69"/>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67"/>
    </row>
    <row r="3" spans="1:50" ht="63" x14ac:dyDescent="0.25">
      <c r="A3" s="67"/>
      <c r="B3" s="781" t="s">
        <v>656</v>
      </c>
      <c r="C3" s="1050" t="s">
        <v>744</v>
      </c>
      <c r="D3" s="802" t="s">
        <v>750</v>
      </c>
      <c r="E3" s="124" t="s">
        <v>747</v>
      </c>
      <c r="F3" s="1100" t="s">
        <v>1064</v>
      </c>
      <c r="G3" s="354"/>
      <c r="H3" s="736">
        <v>2752.36</v>
      </c>
      <c r="I3" s="1141"/>
      <c r="J3" s="1144" t="s">
        <v>652</v>
      </c>
      <c r="K3" s="79">
        <f>ROUND(H3*(1-$I$3),3)</f>
        <v>2752.36</v>
      </c>
      <c r="L3" s="80">
        <f>K3*G3</f>
        <v>0</v>
      </c>
      <c r="M3" s="80">
        <f>L3*4</f>
        <v>0</v>
      </c>
      <c r="N3" s="806"/>
      <c r="O3" s="822"/>
      <c r="P3" s="621"/>
      <c r="Q3" s="621"/>
      <c r="R3" s="621"/>
      <c r="S3" s="622"/>
      <c r="T3" s="811">
        <f>IF(AND(G3&gt;0,N3=""),"tempo di esecuzione mancante",G3*N3*O3)</f>
        <v>0</v>
      </c>
      <c r="U3" s="86">
        <f>IFERROR(T3*4,"tempo di esecuzione mancante")</f>
        <v>0</v>
      </c>
      <c r="V3" s="87">
        <f>IFERROR(S3*T3,"tempo di esecuzione mancante")</f>
        <v>0</v>
      </c>
      <c r="W3" s="88">
        <f>IFERROR(V3*4,"tempo di esecuzione mancante")</f>
        <v>0</v>
      </c>
      <c r="X3" s="69"/>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67"/>
    </row>
    <row r="4" spans="1:50" ht="31.5" x14ac:dyDescent="0.25">
      <c r="A4" s="67"/>
      <c r="B4" s="783" t="s">
        <v>657</v>
      </c>
      <c r="C4" s="1051" t="s">
        <v>745</v>
      </c>
      <c r="D4" s="803" t="s">
        <v>751</v>
      </c>
      <c r="E4" s="90" t="s">
        <v>748</v>
      </c>
      <c r="F4" s="1101" t="s">
        <v>1065</v>
      </c>
      <c r="G4" s="355"/>
      <c r="H4" s="737">
        <v>735.87</v>
      </c>
      <c r="I4" s="1142"/>
      <c r="J4" s="1145"/>
      <c r="K4" s="93">
        <f t="shared" ref="K4:K18" si="0">ROUND(H4*(1-$I$3),3)</f>
        <v>735.87</v>
      </c>
      <c r="L4" s="94">
        <f t="shared" ref="L4:L18" si="1">K4*G4</f>
        <v>0</v>
      </c>
      <c r="M4" s="94">
        <f t="shared" ref="M4:M18" si="2">L4*4</f>
        <v>0</v>
      </c>
      <c r="N4" s="979"/>
      <c r="O4" s="823"/>
      <c r="P4" s="624"/>
      <c r="Q4" s="624"/>
      <c r="R4" s="624"/>
      <c r="S4" s="625"/>
      <c r="T4" s="814">
        <f t="shared" ref="T4:T18" si="3">IF(AND(G4&gt;0,N4=""),"tempo di esecuzione mancante",G4*N4*O4)</f>
        <v>0</v>
      </c>
      <c r="U4" s="100">
        <f t="shared" ref="U4:U18" si="4">IFERROR(T4*4,"tempo di esecuzione mancante")</f>
        <v>0</v>
      </c>
      <c r="V4" s="101">
        <f t="shared" ref="V4:V18" si="5">IFERROR(S4*T4,"tempo di esecuzione mancante")</f>
        <v>0</v>
      </c>
      <c r="W4" s="102">
        <f t="shared" ref="W4:W18" si="6">IFERROR(V4*4,"tempo di esecuzione mancante")</f>
        <v>0</v>
      </c>
      <c r="X4" s="69"/>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67"/>
    </row>
    <row r="5" spans="1:50" ht="52.5" x14ac:dyDescent="0.25">
      <c r="A5" s="67"/>
      <c r="B5" s="790" t="s">
        <v>743</v>
      </c>
      <c r="C5" s="1052" t="s">
        <v>746</v>
      </c>
      <c r="D5" s="1049" t="s">
        <v>752</v>
      </c>
      <c r="E5" s="1048" t="s">
        <v>749</v>
      </c>
      <c r="F5" s="1102" t="s">
        <v>1066</v>
      </c>
      <c r="G5" s="355"/>
      <c r="H5" s="28">
        <v>2.9340000000000002</v>
      </c>
      <c r="I5" s="1142"/>
      <c r="J5" s="1145"/>
      <c r="K5" s="794">
        <f t="shared" ref="K5" si="7">ROUND(H5*(1-$I$3),3)</f>
        <v>2.9340000000000002</v>
      </c>
      <c r="L5" s="795">
        <f t="shared" ref="L5" si="8">K5*G5</f>
        <v>0</v>
      </c>
      <c r="M5" s="795">
        <f t="shared" ref="M5" si="9">L5*4</f>
        <v>0</v>
      </c>
      <c r="N5" s="797"/>
      <c r="O5" s="824"/>
      <c r="P5" s="798"/>
      <c r="Q5" s="798"/>
      <c r="R5" s="798"/>
      <c r="S5" s="913"/>
      <c r="T5" s="814">
        <f t="shared" ref="T5" si="10">IF(AND(G5&gt;0,N5=""),"tempo di esecuzione mancante",G5*N5*O5)</f>
        <v>0</v>
      </c>
      <c r="U5" s="799">
        <f t="shared" ref="U5" si="11">IFERROR(T5*4,"tempo di esecuzione mancante")</f>
        <v>0</v>
      </c>
      <c r="V5" s="800">
        <f t="shared" ref="V5" si="12">IFERROR(S5*T5,"tempo di esecuzione mancante")</f>
        <v>0</v>
      </c>
      <c r="W5" s="801">
        <f t="shared" ref="W5" si="13">IFERROR(V5*4,"tempo di esecuzione mancante")</f>
        <v>0</v>
      </c>
      <c r="X5" s="69"/>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67"/>
    </row>
    <row r="6" spans="1:50" ht="31.5" x14ac:dyDescent="0.25">
      <c r="A6" s="67"/>
      <c r="B6" s="790" t="s">
        <v>658</v>
      </c>
      <c r="C6" s="911" t="s">
        <v>1044</v>
      </c>
      <c r="D6" s="1132" t="s">
        <v>1043</v>
      </c>
      <c r="E6" s="1138" t="s">
        <v>753</v>
      </c>
      <c r="F6" s="1102" t="s">
        <v>1067</v>
      </c>
      <c r="G6" s="355"/>
      <c r="H6" s="28">
        <v>1447.8979999999999</v>
      </c>
      <c r="I6" s="1142"/>
      <c r="J6" s="1145"/>
      <c r="K6" s="794">
        <f t="shared" si="0"/>
        <v>1447.8979999999999</v>
      </c>
      <c r="L6" s="795">
        <f t="shared" si="1"/>
        <v>0</v>
      </c>
      <c r="M6" s="795">
        <f t="shared" si="2"/>
        <v>0</v>
      </c>
      <c r="N6" s="797"/>
      <c r="O6" s="824"/>
      <c r="P6" s="798"/>
      <c r="Q6" s="798"/>
      <c r="R6" s="798"/>
      <c r="S6" s="913"/>
      <c r="T6" s="814">
        <f t="shared" si="3"/>
        <v>0</v>
      </c>
      <c r="U6" s="799">
        <f t="shared" si="4"/>
        <v>0</v>
      </c>
      <c r="V6" s="800">
        <f t="shared" si="5"/>
        <v>0</v>
      </c>
      <c r="W6" s="801">
        <f t="shared" si="6"/>
        <v>0</v>
      </c>
      <c r="X6" s="69"/>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67"/>
    </row>
    <row r="7" spans="1:50" ht="31.5" x14ac:dyDescent="0.25">
      <c r="A7" s="67"/>
      <c r="B7" s="783" t="s">
        <v>660</v>
      </c>
      <c r="C7" s="909" t="s">
        <v>1045</v>
      </c>
      <c r="D7" s="1133"/>
      <c r="E7" s="1139"/>
      <c r="F7" s="1101" t="s">
        <v>1067</v>
      </c>
      <c r="G7" s="355"/>
      <c r="H7" s="737">
        <v>1882.614</v>
      </c>
      <c r="I7" s="1142"/>
      <c r="J7" s="1145"/>
      <c r="K7" s="93">
        <f t="shared" si="0"/>
        <v>1882.614</v>
      </c>
      <c r="L7" s="94">
        <f t="shared" si="1"/>
        <v>0</v>
      </c>
      <c r="M7" s="94">
        <f t="shared" si="2"/>
        <v>0</v>
      </c>
      <c r="N7" s="623"/>
      <c r="O7" s="823"/>
      <c r="P7" s="624"/>
      <c r="Q7" s="624"/>
      <c r="R7" s="624"/>
      <c r="S7" s="625"/>
      <c r="T7" s="812">
        <f t="shared" si="3"/>
        <v>0</v>
      </c>
      <c r="U7" s="100">
        <f t="shared" si="4"/>
        <v>0</v>
      </c>
      <c r="V7" s="101">
        <f t="shared" si="5"/>
        <v>0</v>
      </c>
      <c r="W7" s="102">
        <f t="shared" si="6"/>
        <v>0</v>
      </c>
      <c r="X7" s="69"/>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67"/>
    </row>
    <row r="8" spans="1:50" ht="31.5" x14ac:dyDescent="0.25">
      <c r="A8" s="67"/>
      <c r="B8" s="783" t="s">
        <v>662</v>
      </c>
      <c r="C8" s="909" t="s">
        <v>1046</v>
      </c>
      <c r="D8" s="1133"/>
      <c r="E8" s="1139"/>
      <c r="F8" s="1101" t="s">
        <v>1067</v>
      </c>
      <c r="G8" s="355"/>
      <c r="H8" s="737">
        <v>2168.12</v>
      </c>
      <c r="I8" s="1142"/>
      <c r="J8" s="1145"/>
      <c r="K8" s="93">
        <f t="shared" si="0"/>
        <v>2168.12</v>
      </c>
      <c r="L8" s="94">
        <f t="shared" si="1"/>
        <v>0</v>
      </c>
      <c r="M8" s="94">
        <f t="shared" si="2"/>
        <v>0</v>
      </c>
      <c r="N8" s="623"/>
      <c r="O8" s="823"/>
      <c r="P8" s="624"/>
      <c r="Q8" s="624"/>
      <c r="R8" s="624"/>
      <c r="S8" s="625"/>
      <c r="T8" s="812">
        <f t="shared" si="3"/>
        <v>0</v>
      </c>
      <c r="U8" s="100">
        <f t="shared" si="4"/>
        <v>0</v>
      </c>
      <c r="V8" s="101">
        <f t="shared" si="5"/>
        <v>0</v>
      </c>
      <c r="W8" s="102">
        <f t="shared" si="6"/>
        <v>0</v>
      </c>
      <c r="X8" s="69"/>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67"/>
    </row>
    <row r="9" spans="1:50" ht="31.5" x14ac:dyDescent="0.25">
      <c r="A9" s="67"/>
      <c r="B9" s="783" t="s">
        <v>664</v>
      </c>
      <c r="C9" s="909" t="s">
        <v>1047</v>
      </c>
      <c r="D9" s="1134"/>
      <c r="E9" s="1140"/>
      <c r="F9" s="1101" t="s">
        <v>1067</v>
      </c>
      <c r="G9" s="355"/>
      <c r="H9" s="737">
        <v>2670.1840000000002</v>
      </c>
      <c r="I9" s="1142"/>
      <c r="J9" s="1145"/>
      <c r="K9" s="93">
        <f t="shared" si="0"/>
        <v>2670.1840000000002</v>
      </c>
      <c r="L9" s="94">
        <f t="shared" si="1"/>
        <v>0</v>
      </c>
      <c r="M9" s="94">
        <f t="shared" si="2"/>
        <v>0</v>
      </c>
      <c r="N9" s="623"/>
      <c r="O9" s="823"/>
      <c r="P9" s="624"/>
      <c r="Q9" s="624"/>
      <c r="R9" s="624"/>
      <c r="S9" s="625"/>
      <c r="T9" s="812">
        <f t="shared" si="3"/>
        <v>0</v>
      </c>
      <c r="U9" s="100">
        <f t="shared" si="4"/>
        <v>0</v>
      </c>
      <c r="V9" s="101">
        <f t="shared" si="5"/>
        <v>0</v>
      </c>
      <c r="W9" s="102">
        <f t="shared" si="6"/>
        <v>0</v>
      </c>
      <c r="X9" s="69"/>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67"/>
    </row>
    <row r="10" spans="1:50" ht="21" x14ac:dyDescent="0.25">
      <c r="A10" s="67"/>
      <c r="B10" s="783" t="s">
        <v>754</v>
      </c>
      <c r="C10" s="910" t="s">
        <v>659</v>
      </c>
      <c r="D10" s="1132" t="s">
        <v>1048</v>
      </c>
      <c r="E10" s="1138" t="s">
        <v>759</v>
      </c>
      <c r="F10" s="1101" t="s">
        <v>1068</v>
      </c>
      <c r="G10" s="355"/>
      <c r="H10" s="27">
        <v>566.69299999999998</v>
      </c>
      <c r="I10" s="1142"/>
      <c r="J10" s="1145"/>
      <c r="K10" s="747">
        <f t="shared" si="0"/>
        <v>566.69299999999998</v>
      </c>
      <c r="L10" s="103">
        <f t="shared" si="1"/>
        <v>0</v>
      </c>
      <c r="M10" s="103">
        <f t="shared" si="2"/>
        <v>0</v>
      </c>
      <c r="N10" s="623"/>
      <c r="O10" s="823"/>
      <c r="P10" s="624"/>
      <c r="Q10" s="624"/>
      <c r="R10" s="624"/>
      <c r="S10" s="625"/>
      <c r="T10" s="813">
        <f t="shared" si="3"/>
        <v>0</v>
      </c>
      <c r="U10" s="109">
        <f t="shared" si="4"/>
        <v>0</v>
      </c>
      <c r="V10" s="110">
        <f t="shared" si="5"/>
        <v>0</v>
      </c>
      <c r="W10" s="111">
        <f t="shared" si="6"/>
        <v>0</v>
      </c>
      <c r="X10" s="69"/>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67"/>
    </row>
    <row r="11" spans="1:50" ht="21" x14ac:dyDescent="0.25">
      <c r="A11" s="67"/>
      <c r="B11" s="783" t="s">
        <v>755</v>
      </c>
      <c r="C11" s="910" t="s">
        <v>661</v>
      </c>
      <c r="D11" s="1133"/>
      <c r="E11" s="1139"/>
      <c r="F11" s="1101" t="s">
        <v>1068</v>
      </c>
      <c r="G11" s="355"/>
      <c r="H11" s="28">
        <v>1303.394</v>
      </c>
      <c r="I11" s="1142"/>
      <c r="J11" s="1145"/>
      <c r="K11" s="112">
        <f t="shared" si="0"/>
        <v>1303.394</v>
      </c>
      <c r="L11" s="103">
        <f t="shared" si="1"/>
        <v>0</v>
      </c>
      <c r="M11" s="103">
        <f t="shared" si="2"/>
        <v>0</v>
      </c>
      <c r="N11" s="623"/>
      <c r="O11" s="823"/>
      <c r="P11" s="624"/>
      <c r="Q11" s="624"/>
      <c r="R11" s="624"/>
      <c r="S11" s="625"/>
      <c r="T11" s="813">
        <f t="shared" si="3"/>
        <v>0</v>
      </c>
      <c r="U11" s="109">
        <f t="shared" si="4"/>
        <v>0</v>
      </c>
      <c r="V11" s="110">
        <f t="shared" si="5"/>
        <v>0</v>
      </c>
      <c r="W11" s="111">
        <f t="shared" si="6"/>
        <v>0</v>
      </c>
      <c r="X11" s="69"/>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67"/>
    </row>
    <row r="12" spans="1:50" ht="21" x14ac:dyDescent="0.25">
      <c r="A12" s="67"/>
      <c r="B12" s="783" t="s">
        <v>756</v>
      </c>
      <c r="C12" s="911" t="s">
        <v>663</v>
      </c>
      <c r="D12" s="1133"/>
      <c r="E12" s="1139"/>
      <c r="F12" s="1102" t="s">
        <v>1068</v>
      </c>
      <c r="G12" s="355"/>
      <c r="H12" s="28">
        <v>1596.299</v>
      </c>
      <c r="I12" s="1142"/>
      <c r="J12" s="1145"/>
      <c r="K12" s="794">
        <f t="shared" si="0"/>
        <v>1596.299</v>
      </c>
      <c r="L12" s="795">
        <f t="shared" si="1"/>
        <v>0</v>
      </c>
      <c r="M12" s="795">
        <f t="shared" si="2"/>
        <v>0</v>
      </c>
      <c r="N12" s="797"/>
      <c r="O12" s="824"/>
      <c r="P12" s="798"/>
      <c r="Q12" s="798"/>
      <c r="R12" s="798"/>
      <c r="S12" s="913"/>
      <c r="T12" s="814">
        <f t="shared" si="3"/>
        <v>0</v>
      </c>
      <c r="U12" s="799">
        <f t="shared" si="4"/>
        <v>0</v>
      </c>
      <c r="V12" s="800">
        <f t="shared" si="5"/>
        <v>0</v>
      </c>
      <c r="W12" s="801">
        <f t="shared" si="6"/>
        <v>0</v>
      </c>
      <c r="X12" s="69"/>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67"/>
    </row>
    <row r="13" spans="1:50" ht="22.5" customHeight="1" x14ac:dyDescent="0.25">
      <c r="A13" s="67"/>
      <c r="B13" s="783" t="s">
        <v>757</v>
      </c>
      <c r="C13" s="909" t="s">
        <v>665</v>
      </c>
      <c r="D13" s="1133"/>
      <c r="E13" s="1139"/>
      <c r="F13" s="1101" t="s">
        <v>1068</v>
      </c>
      <c r="G13" s="355"/>
      <c r="H13" s="737">
        <v>1962.3589999999999</v>
      </c>
      <c r="I13" s="1142"/>
      <c r="J13" s="1145"/>
      <c r="K13" s="93">
        <f t="shared" si="0"/>
        <v>1962.3589999999999</v>
      </c>
      <c r="L13" s="94">
        <f t="shared" si="1"/>
        <v>0</v>
      </c>
      <c r="M13" s="94">
        <f t="shared" si="2"/>
        <v>0</v>
      </c>
      <c r="N13" s="623"/>
      <c r="O13" s="823"/>
      <c r="P13" s="624"/>
      <c r="Q13" s="624"/>
      <c r="R13" s="624"/>
      <c r="S13" s="625"/>
      <c r="T13" s="812">
        <f t="shared" si="3"/>
        <v>0</v>
      </c>
      <c r="U13" s="100">
        <f t="shared" si="4"/>
        <v>0</v>
      </c>
      <c r="V13" s="101">
        <f t="shared" si="5"/>
        <v>0</v>
      </c>
      <c r="W13" s="102">
        <f t="shared" si="6"/>
        <v>0</v>
      </c>
      <c r="X13" s="69"/>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67"/>
    </row>
    <row r="14" spans="1:50" ht="21" x14ac:dyDescent="0.25">
      <c r="A14" s="67"/>
      <c r="B14" s="783" t="s">
        <v>758</v>
      </c>
      <c r="C14" s="909" t="s">
        <v>666</v>
      </c>
      <c r="D14" s="1134"/>
      <c r="E14" s="1140"/>
      <c r="F14" s="1101" t="s">
        <v>1068</v>
      </c>
      <c r="G14" s="355"/>
      <c r="H14" s="737">
        <v>2464.5639999999999</v>
      </c>
      <c r="I14" s="1142"/>
      <c r="J14" s="1145"/>
      <c r="K14" s="93">
        <f t="shared" si="0"/>
        <v>2464.5639999999999</v>
      </c>
      <c r="L14" s="94">
        <f t="shared" si="1"/>
        <v>0</v>
      </c>
      <c r="M14" s="94">
        <f t="shared" si="2"/>
        <v>0</v>
      </c>
      <c r="N14" s="623"/>
      <c r="O14" s="823"/>
      <c r="P14" s="624"/>
      <c r="Q14" s="624"/>
      <c r="R14" s="624"/>
      <c r="S14" s="625"/>
      <c r="T14" s="812">
        <f t="shared" si="3"/>
        <v>0</v>
      </c>
      <c r="U14" s="100">
        <f t="shared" si="4"/>
        <v>0</v>
      </c>
      <c r="V14" s="101">
        <f t="shared" si="5"/>
        <v>0</v>
      </c>
      <c r="W14" s="102">
        <f t="shared" si="6"/>
        <v>0</v>
      </c>
      <c r="X14" s="69"/>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67"/>
    </row>
    <row r="15" spans="1:50" ht="31.5" x14ac:dyDescent="0.25">
      <c r="A15" s="67"/>
      <c r="B15" s="790" t="s">
        <v>667</v>
      </c>
      <c r="C15" s="911" t="s">
        <v>668</v>
      </c>
      <c r="D15" s="804" t="s">
        <v>675</v>
      </c>
      <c r="E15" s="791" t="s">
        <v>674</v>
      </c>
      <c r="F15" s="1102" t="s">
        <v>1066</v>
      </c>
      <c r="G15" s="355"/>
      <c r="H15" s="28">
        <v>7.1999999999999995E-2</v>
      </c>
      <c r="I15" s="1142"/>
      <c r="J15" s="1145"/>
      <c r="K15" s="794">
        <f t="shared" si="0"/>
        <v>7.1999999999999995E-2</v>
      </c>
      <c r="L15" s="795">
        <f t="shared" si="1"/>
        <v>0</v>
      </c>
      <c r="M15" s="795">
        <f t="shared" si="2"/>
        <v>0</v>
      </c>
      <c r="N15" s="797"/>
      <c r="O15" s="824"/>
      <c r="P15" s="798"/>
      <c r="Q15" s="798"/>
      <c r="R15" s="798"/>
      <c r="S15" s="913"/>
      <c r="T15" s="813">
        <f t="shared" si="3"/>
        <v>0</v>
      </c>
      <c r="U15" s="799">
        <f t="shared" si="4"/>
        <v>0</v>
      </c>
      <c r="V15" s="800">
        <f t="shared" si="5"/>
        <v>0</v>
      </c>
      <c r="W15" s="801">
        <f t="shared" si="6"/>
        <v>0</v>
      </c>
      <c r="X15" s="69"/>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67"/>
    </row>
    <row r="16" spans="1:50" ht="42" x14ac:dyDescent="0.25">
      <c r="A16" s="67"/>
      <c r="B16" s="783" t="s">
        <v>669</v>
      </c>
      <c r="C16" s="909" t="s">
        <v>1049</v>
      </c>
      <c r="D16" s="803" t="s">
        <v>760</v>
      </c>
      <c r="E16" s="90" t="s">
        <v>1050</v>
      </c>
      <c r="F16" s="1101" t="s">
        <v>1066</v>
      </c>
      <c r="G16" s="355"/>
      <c r="H16" s="737">
        <v>4.5999999999999999E-2</v>
      </c>
      <c r="I16" s="1142"/>
      <c r="J16" s="1145"/>
      <c r="K16" s="93">
        <f t="shared" si="0"/>
        <v>4.5999999999999999E-2</v>
      </c>
      <c r="L16" s="94">
        <f t="shared" si="1"/>
        <v>0</v>
      </c>
      <c r="M16" s="94">
        <f t="shared" si="2"/>
        <v>0</v>
      </c>
      <c r="N16" s="623"/>
      <c r="O16" s="823"/>
      <c r="P16" s="624"/>
      <c r="Q16" s="624"/>
      <c r="R16" s="624"/>
      <c r="S16" s="625"/>
      <c r="T16" s="813">
        <f t="shared" si="3"/>
        <v>0</v>
      </c>
      <c r="U16" s="100">
        <f t="shared" si="4"/>
        <v>0</v>
      </c>
      <c r="V16" s="101">
        <f t="shared" si="5"/>
        <v>0</v>
      </c>
      <c r="W16" s="102">
        <f t="shared" si="6"/>
        <v>0</v>
      </c>
      <c r="X16" s="69"/>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67"/>
    </row>
    <row r="17" spans="1:50" ht="42" x14ac:dyDescent="0.25">
      <c r="A17" s="67"/>
      <c r="B17" s="790" t="s">
        <v>670</v>
      </c>
      <c r="C17" s="911" t="s">
        <v>671</v>
      </c>
      <c r="D17" s="804" t="s">
        <v>761</v>
      </c>
      <c r="E17" s="791" t="s">
        <v>676</v>
      </c>
      <c r="F17" s="1102" t="s">
        <v>1069</v>
      </c>
      <c r="G17" s="355"/>
      <c r="H17" s="28">
        <v>73.281999999999996</v>
      </c>
      <c r="I17" s="1142"/>
      <c r="J17" s="1145"/>
      <c r="K17" s="794">
        <f t="shared" si="0"/>
        <v>73.281999999999996</v>
      </c>
      <c r="L17" s="795">
        <f t="shared" si="1"/>
        <v>0</v>
      </c>
      <c r="M17" s="795">
        <f t="shared" si="2"/>
        <v>0</v>
      </c>
      <c r="N17" s="797"/>
      <c r="O17" s="824"/>
      <c r="P17" s="798"/>
      <c r="Q17" s="798"/>
      <c r="R17" s="798"/>
      <c r="S17" s="913"/>
      <c r="T17" s="813">
        <f t="shared" si="3"/>
        <v>0</v>
      </c>
      <c r="U17" s="799">
        <f t="shared" si="4"/>
        <v>0</v>
      </c>
      <c r="V17" s="800">
        <f t="shared" si="5"/>
        <v>0</v>
      </c>
      <c r="W17" s="801">
        <f t="shared" si="6"/>
        <v>0</v>
      </c>
      <c r="X17" s="69"/>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67"/>
    </row>
    <row r="18" spans="1:50" ht="84.5" thickBot="1" x14ac:dyDescent="0.3">
      <c r="A18" s="67"/>
      <c r="B18" s="785" t="s">
        <v>672</v>
      </c>
      <c r="C18" s="915" t="s">
        <v>673</v>
      </c>
      <c r="D18" s="805" t="s">
        <v>762</v>
      </c>
      <c r="E18" s="787" t="s">
        <v>677</v>
      </c>
      <c r="F18" s="1103" t="s">
        <v>1070</v>
      </c>
      <c r="G18" s="356"/>
      <c r="H18" s="874">
        <v>11.233000000000001</v>
      </c>
      <c r="I18" s="1143"/>
      <c r="J18" s="1146"/>
      <c r="K18" s="114">
        <f t="shared" si="0"/>
        <v>11.233000000000001</v>
      </c>
      <c r="L18" s="115">
        <f t="shared" si="1"/>
        <v>0</v>
      </c>
      <c r="M18" s="115">
        <f t="shared" si="2"/>
        <v>0</v>
      </c>
      <c r="N18" s="626"/>
      <c r="O18" s="825"/>
      <c r="P18" s="627"/>
      <c r="Q18" s="627"/>
      <c r="R18" s="627"/>
      <c r="S18" s="628"/>
      <c r="T18" s="815">
        <f t="shared" si="3"/>
        <v>0</v>
      </c>
      <c r="U18" s="121">
        <f t="shared" si="4"/>
        <v>0</v>
      </c>
      <c r="V18" s="122">
        <f t="shared" si="5"/>
        <v>0</v>
      </c>
      <c r="W18" s="123">
        <f t="shared" si="6"/>
        <v>0</v>
      </c>
      <c r="X18" s="69"/>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67"/>
    </row>
    <row r="19" spans="1:50" ht="27.75" customHeight="1" thickBot="1" x14ac:dyDescent="0.3">
      <c r="A19" s="70"/>
      <c r="B19" s="201"/>
      <c r="C19" s="201"/>
      <c r="D19" s="201"/>
      <c r="E19" s="201"/>
      <c r="F19" s="201"/>
      <c r="G19" s="201"/>
      <c r="H19" s="201"/>
      <c r="I19" s="201"/>
      <c r="J19" s="201"/>
      <c r="K19" s="285"/>
      <c r="L19" s="975">
        <f>SUM(L3:L18)</f>
        <v>0</v>
      </c>
      <c r="M19" s="977">
        <f>SUM(M3:M18)</f>
        <v>0</v>
      </c>
      <c r="N19" s="202"/>
      <c r="O19" s="202"/>
      <c r="P19" s="203"/>
      <c r="Q19" s="203"/>
      <c r="R19" s="203"/>
      <c r="S19" s="204"/>
      <c r="T19" s="980">
        <f>SUM($T$3:$T$18)</f>
        <v>0</v>
      </c>
      <c r="U19" s="981">
        <f>SUM($U$3:$U$18)</f>
        <v>0</v>
      </c>
      <c r="V19" s="982">
        <f>SUM($V$3:$V$18)</f>
        <v>0</v>
      </c>
      <c r="W19" s="983">
        <f>SUM($W$3:$W$18)</f>
        <v>0</v>
      </c>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67"/>
    </row>
    <row r="20" spans="1:50" ht="11" thickBot="1" x14ac:dyDescent="0.3">
      <c r="A20" s="70"/>
      <c r="B20" s="70"/>
      <c r="C20" s="70"/>
      <c r="D20" s="70"/>
      <c r="E20" s="70"/>
      <c r="F20" s="70"/>
      <c r="G20" s="70"/>
      <c r="H20" s="70"/>
      <c r="I20" s="70"/>
      <c r="J20" s="70"/>
      <c r="K20" s="70"/>
      <c r="L20" s="201"/>
      <c r="M20" s="201"/>
      <c r="N20" s="70"/>
      <c r="O20" s="70"/>
      <c r="P20" s="70"/>
      <c r="Q20" s="70"/>
      <c r="R20" s="70"/>
      <c r="S20" s="67"/>
      <c r="T20" s="1135" t="s">
        <v>275</v>
      </c>
      <c r="U20" s="1136"/>
      <c r="V20" s="1137"/>
      <c r="W20" s="210">
        <f>IFERROR(W19/M19,0)</f>
        <v>0</v>
      </c>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67"/>
    </row>
    <row r="21" spans="1:50"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67"/>
    </row>
    <row r="22" spans="1:50"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67"/>
    </row>
    <row r="23" spans="1:50"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67"/>
    </row>
    <row r="24" spans="1:50"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67"/>
    </row>
    <row r="25" spans="1:50"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67"/>
    </row>
    <row r="26" spans="1:50"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67"/>
    </row>
    <row r="27" spans="1:50"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67"/>
    </row>
    <row r="28" spans="1:50"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67"/>
    </row>
    <row r="29" spans="1:50"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67"/>
    </row>
    <row r="30" spans="1:50"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67"/>
    </row>
    <row r="31" spans="1:50"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67"/>
    </row>
    <row r="32" spans="1:50"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67"/>
    </row>
    <row r="33" spans="1:50" x14ac:dyDescent="0.2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67"/>
    </row>
    <row r="34" spans="1:50" x14ac:dyDescent="0.2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67"/>
    </row>
    <row r="35" spans="1:50" x14ac:dyDescent="0.2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67"/>
    </row>
    <row r="36" spans="1:50" x14ac:dyDescent="0.2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67"/>
    </row>
    <row r="37" spans="1:50" x14ac:dyDescent="0.2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67"/>
    </row>
    <row r="38" spans="1:50" x14ac:dyDescent="0.2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67"/>
    </row>
    <row r="39" spans="1:50" x14ac:dyDescent="0.2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67"/>
    </row>
    <row r="40" spans="1:50" x14ac:dyDescent="0.2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67"/>
    </row>
    <row r="41" spans="1:50" x14ac:dyDescent="0.2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67"/>
    </row>
    <row r="42" spans="1:50" x14ac:dyDescent="0.2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67"/>
    </row>
    <row r="43" spans="1:50" x14ac:dyDescent="0.2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67"/>
    </row>
    <row r="44" spans="1:50" x14ac:dyDescent="0.2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67"/>
    </row>
    <row r="45" spans="1:50" x14ac:dyDescent="0.2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67"/>
    </row>
    <row r="46" spans="1:50" x14ac:dyDescent="0.2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67"/>
    </row>
    <row r="47" spans="1:50" x14ac:dyDescent="0.2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67"/>
    </row>
    <row r="48" spans="1:50" x14ac:dyDescent="0.2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67"/>
    </row>
    <row r="49" spans="1:50" x14ac:dyDescent="0.2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67"/>
    </row>
    <row r="50" spans="1:50" x14ac:dyDescent="0.2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67"/>
    </row>
    <row r="51" spans="1:50" x14ac:dyDescent="0.2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67"/>
    </row>
    <row r="52" spans="1:5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67"/>
    </row>
    <row r="53" spans="1:50" x14ac:dyDescent="0.2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67"/>
    </row>
    <row r="54" spans="1:50" x14ac:dyDescent="0.2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67"/>
    </row>
    <row r="55" spans="1:5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67"/>
    </row>
    <row r="56" spans="1:5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67"/>
    </row>
    <row r="57" spans="1:5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67"/>
    </row>
    <row r="58" spans="1:5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67"/>
    </row>
    <row r="59" spans="1:5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67"/>
    </row>
    <row r="60" spans="1:5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67"/>
    </row>
    <row r="61" spans="1:5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67"/>
    </row>
    <row r="62" spans="1:5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67"/>
    </row>
    <row r="63" spans="1:5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67"/>
    </row>
    <row r="64" spans="1:5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67"/>
    </row>
    <row r="65" spans="1:5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67"/>
    </row>
    <row r="66" spans="1:5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67"/>
    </row>
    <row r="67" spans="1:5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67"/>
    </row>
    <row r="68" spans="1:5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67"/>
    </row>
    <row r="69" spans="1:5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67"/>
    </row>
    <row r="70" spans="1:5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67"/>
    </row>
    <row r="71" spans="1:5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67"/>
    </row>
    <row r="72" spans="1:5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67"/>
    </row>
    <row r="73" spans="1:5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67"/>
    </row>
    <row r="74" spans="1:5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67"/>
    </row>
    <row r="75" spans="1:5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67"/>
    </row>
    <row r="76" spans="1:5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67"/>
    </row>
    <row r="77" spans="1:5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67"/>
    </row>
    <row r="78" spans="1:5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67"/>
    </row>
    <row r="79" spans="1:5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67"/>
    </row>
    <row r="80" spans="1:5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67"/>
    </row>
    <row r="81" spans="1:5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67"/>
    </row>
    <row r="82" spans="1:5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67"/>
    </row>
    <row r="83" spans="1:5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67"/>
    </row>
    <row r="84" spans="1:5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67"/>
    </row>
    <row r="85" spans="1:5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67"/>
    </row>
    <row r="86" spans="1:5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67"/>
    </row>
    <row r="87" spans="1:50" x14ac:dyDescent="0.25">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594"/>
    </row>
  </sheetData>
  <sheetProtection selectLockedCells="1"/>
  <dataConsolidate link="1"/>
  <mergeCells count="7">
    <mergeCell ref="D6:D9"/>
    <mergeCell ref="D10:D14"/>
    <mergeCell ref="T20:V20"/>
    <mergeCell ref="E6:E9"/>
    <mergeCell ref="E10:E14"/>
    <mergeCell ref="I3:I18"/>
    <mergeCell ref="J3:J18"/>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9"/>
  <sheetViews>
    <sheetView topLeftCell="A22" zoomScaleNormal="100" workbookViewId="0">
      <selection activeCell="C26" sqref="C26"/>
    </sheetView>
  </sheetViews>
  <sheetFormatPr defaultColWidth="9.1796875" defaultRowHeight="10.5" x14ac:dyDescent="0.25"/>
  <cols>
    <col min="1" max="1" width="1.81640625" style="600" customWidth="1"/>
    <col min="2" max="2" width="10.1796875" style="600" customWidth="1"/>
    <col min="3" max="3" width="15.7265625" style="600" customWidth="1"/>
    <col min="4" max="4" width="9" style="600" customWidth="1"/>
    <col min="5" max="5" width="51" style="600" customWidth="1"/>
    <col min="6" max="6" width="14.453125" style="600" bestFit="1" customWidth="1"/>
    <col min="7" max="7" width="11.81640625" style="600" customWidth="1"/>
    <col min="8" max="8" width="13.453125" style="600" bestFit="1" customWidth="1"/>
    <col min="9" max="9" width="7.1796875" style="600" customWidth="1"/>
    <col min="10" max="10" width="8.81640625" style="600" customWidth="1"/>
    <col min="11" max="11" width="17" style="600" customWidth="1"/>
    <col min="12" max="12" width="12" style="600" bestFit="1" customWidth="1"/>
    <col min="13" max="13" width="13.54296875" style="600" customWidth="1"/>
    <col min="14" max="14" width="17.1796875" style="600" customWidth="1"/>
    <col min="15" max="15" width="9.81640625" style="600" customWidth="1"/>
    <col min="16" max="18" width="15.26953125" style="600" customWidth="1"/>
    <col min="19" max="19" width="11.26953125" style="600" customWidth="1"/>
    <col min="20" max="20" width="13.81640625" style="600" bestFit="1" customWidth="1"/>
    <col min="21" max="21" width="13.81640625" style="600" customWidth="1"/>
    <col min="22" max="22" width="15.81640625" style="600" customWidth="1"/>
    <col min="23" max="23" width="13.54296875" style="600" bestFit="1" customWidth="1"/>
    <col min="24" max="16384" width="9.1796875" style="600"/>
  </cols>
  <sheetData>
    <row r="1" spans="1:50" s="1073" customFormat="1" ht="25.5" customHeight="1" thickBot="1" x14ac:dyDescent="0.4">
      <c r="A1" s="1069"/>
      <c r="B1" s="395" t="s">
        <v>571</v>
      </c>
      <c r="C1" s="1070"/>
      <c r="D1" s="1075"/>
      <c r="E1" s="1070"/>
      <c r="F1" s="1070"/>
      <c r="G1" s="1070"/>
      <c r="H1" s="1070"/>
      <c r="I1" s="1070"/>
      <c r="J1" s="1070"/>
      <c r="K1" s="1070"/>
      <c r="L1" s="1070"/>
      <c r="M1" s="1070"/>
      <c r="N1" s="1070"/>
      <c r="O1" s="1070"/>
      <c r="P1" s="1070"/>
      <c r="Q1" s="1070"/>
      <c r="R1" s="1070"/>
      <c r="S1" s="1070"/>
      <c r="T1" s="1070"/>
      <c r="U1" s="1070"/>
      <c r="V1" s="1070"/>
      <c r="W1" s="1070"/>
      <c r="X1" s="1071"/>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69"/>
    </row>
    <row r="2" spans="1:50" ht="53" thickBot="1" x14ac:dyDescent="0.3">
      <c r="A2" s="67"/>
      <c r="B2" s="71" t="s">
        <v>509</v>
      </c>
      <c r="C2" s="72" t="s">
        <v>514</v>
      </c>
      <c r="D2" s="72" t="s">
        <v>510</v>
      </c>
      <c r="E2" s="72" t="s">
        <v>0</v>
      </c>
      <c r="F2" s="297" t="s">
        <v>230</v>
      </c>
      <c r="G2" s="978" t="s">
        <v>647</v>
      </c>
      <c r="H2" s="971" t="s">
        <v>524</v>
      </c>
      <c r="I2" s="463" t="s">
        <v>134</v>
      </c>
      <c r="J2" s="816" t="s">
        <v>717</v>
      </c>
      <c r="K2" s="816" t="s">
        <v>525</v>
      </c>
      <c r="L2" s="462" t="s">
        <v>42</v>
      </c>
      <c r="M2" s="461" t="s">
        <v>56</v>
      </c>
      <c r="N2" s="912" t="s">
        <v>1117</v>
      </c>
      <c r="O2" s="295" t="s">
        <v>1116</v>
      </c>
      <c r="P2" s="295" t="s">
        <v>447</v>
      </c>
      <c r="Q2" s="295" t="s">
        <v>448</v>
      </c>
      <c r="R2" s="295" t="s">
        <v>449</v>
      </c>
      <c r="S2" s="902" t="s">
        <v>474</v>
      </c>
      <c r="T2" s="763" t="s">
        <v>238</v>
      </c>
      <c r="U2" s="75" t="s">
        <v>237</v>
      </c>
      <c r="V2" s="462" t="s">
        <v>44</v>
      </c>
      <c r="W2" s="75" t="s">
        <v>45</v>
      </c>
      <c r="X2" s="69"/>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67"/>
    </row>
    <row r="3" spans="1:50" ht="22" customHeight="1" x14ac:dyDescent="0.25">
      <c r="A3" s="67"/>
      <c r="B3" s="781" t="s">
        <v>572</v>
      </c>
      <c r="C3" s="908" t="s">
        <v>573</v>
      </c>
      <c r="D3" s="802" t="s">
        <v>640</v>
      </c>
      <c r="E3" s="124" t="s">
        <v>625</v>
      </c>
      <c r="F3" s="1100" t="s">
        <v>1071</v>
      </c>
      <c r="G3" s="354"/>
      <c r="H3" s="736">
        <v>60.198</v>
      </c>
      <c r="I3" s="1141"/>
      <c r="J3" s="1144" t="s">
        <v>718</v>
      </c>
      <c r="K3" s="79">
        <f>ROUND(H3*(1-$I$3),3)</f>
        <v>60.198</v>
      </c>
      <c r="L3" s="80">
        <f>K3*G3</f>
        <v>0</v>
      </c>
      <c r="M3" s="80">
        <f>L3*4</f>
        <v>0</v>
      </c>
      <c r="N3" s="806"/>
      <c r="O3" s="822"/>
      <c r="P3" s="621"/>
      <c r="Q3" s="621"/>
      <c r="R3" s="621"/>
      <c r="S3" s="622"/>
      <c r="T3" s="811">
        <f>IF(AND(G3&gt;0,N3=""),"tempo di esecuzione mancante",G3*N3*O3)</f>
        <v>0</v>
      </c>
      <c r="U3" s="86">
        <f>IFERROR(T3*4,"tempo di esecuzione mancante")</f>
        <v>0</v>
      </c>
      <c r="V3" s="87">
        <f>IFERROR(S3*T3,"tempo di esecuzione mancante")</f>
        <v>0</v>
      </c>
      <c r="W3" s="88">
        <f>IFERROR(V3*4,"tempo di esecuzione mancante")</f>
        <v>0</v>
      </c>
      <c r="X3" s="69"/>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67"/>
    </row>
    <row r="4" spans="1:50" ht="31.5" x14ac:dyDescent="0.25">
      <c r="A4" s="67"/>
      <c r="B4" s="783" t="s">
        <v>574</v>
      </c>
      <c r="C4" s="909" t="s">
        <v>575</v>
      </c>
      <c r="D4" s="803" t="s">
        <v>763</v>
      </c>
      <c r="E4" s="90" t="s">
        <v>626</v>
      </c>
      <c r="F4" s="1101" t="s">
        <v>1195</v>
      </c>
      <c r="G4" s="355"/>
      <c r="H4" s="737">
        <v>907.33100000000002</v>
      </c>
      <c r="I4" s="1155"/>
      <c r="J4" s="1147"/>
      <c r="K4" s="93">
        <f>ROUND(H4*(1-$I$3),3)</f>
        <v>907.33100000000002</v>
      </c>
      <c r="L4" s="94">
        <f t="shared" ref="L4:L30" si="0">K4*G4</f>
        <v>0</v>
      </c>
      <c r="M4" s="94">
        <f t="shared" ref="M4:M30" si="1">L4*4</f>
        <v>0</v>
      </c>
      <c r="N4" s="623"/>
      <c r="O4" s="823"/>
      <c r="P4" s="624"/>
      <c r="Q4" s="624"/>
      <c r="R4" s="624"/>
      <c r="S4" s="625"/>
      <c r="T4" s="812">
        <f t="shared" ref="T4:T30" si="2">IF(AND(G4&gt;0,N4=""),"tempo di esecuzione mancante",G4*N4*O4)</f>
        <v>0</v>
      </c>
      <c r="U4" s="100">
        <f t="shared" ref="U4:U30" si="3">IFERROR(T4*4,"tempo di esecuzione mancante")</f>
        <v>0</v>
      </c>
      <c r="V4" s="101">
        <f t="shared" ref="V4:V30" si="4">IFERROR(S4*T4,"tempo di esecuzione mancante")</f>
        <v>0</v>
      </c>
      <c r="W4" s="102">
        <f t="shared" ref="W4:W30" si="5">IFERROR(V4*4,"tempo di esecuzione mancante")</f>
        <v>0</v>
      </c>
      <c r="X4" s="69"/>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67"/>
    </row>
    <row r="5" spans="1:50" ht="31.5" x14ac:dyDescent="0.25">
      <c r="A5" s="67"/>
      <c r="B5" s="783" t="s">
        <v>576</v>
      </c>
      <c r="C5" s="909" t="s">
        <v>577</v>
      </c>
      <c r="D5" s="1152" t="s">
        <v>764</v>
      </c>
      <c r="E5" s="1138" t="s">
        <v>1051</v>
      </c>
      <c r="F5" s="1101" t="s">
        <v>1073</v>
      </c>
      <c r="G5" s="355"/>
      <c r="H5" s="737">
        <v>238.71700000000001</v>
      </c>
      <c r="I5" s="1156"/>
      <c r="J5" s="1148" t="s">
        <v>1053</v>
      </c>
      <c r="K5" s="93">
        <f>ROUND(H5*(1-$I$5),3)</f>
        <v>238.71700000000001</v>
      </c>
      <c r="L5" s="94">
        <f t="shared" ref="L5" si="6">K5*G5</f>
        <v>0</v>
      </c>
      <c r="M5" s="94">
        <f t="shared" ref="M5" si="7">L5*4</f>
        <v>0</v>
      </c>
      <c r="N5" s="623"/>
      <c r="O5" s="823"/>
      <c r="P5" s="624"/>
      <c r="Q5" s="624"/>
      <c r="R5" s="624"/>
      <c r="S5" s="625"/>
      <c r="T5" s="812">
        <f t="shared" si="2"/>
        <v>0</v>
      </c>
      <c r="U5" s="100">
        <f t="shared" si="3"/>
        <v>0</v>
      </c>
      <c r="V5" s="101">
        <f t="shared" si="4"/>
        <v>0</v>
      </c>
      <c r="W5" s="102">
        <f t="shared" si="5"/>
        <v>0</v>
      </c>
      <c r="X5" s="69"/>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67"/>
    </row>
    <row r="6" spans="1:50" ht="31.5" x14ac:dyDescent="0.25">
      <c r="A6" s="67"/>
      <c r="B6" s="783" t="s">
        <v>578</v>
      </c>
      <c r="C6" s="910" t="s">
        <v>579</v>
      </c>
      <c r="D6" s="1153"/>
      <c r="E6" s="1139"/>
      <c r="F6" s="1101" t="s">
        <v>1073</v>
      </c>
      <c r="G6" s="355"/>
      <c r="H6" s="27">
        <v>334.20299999999997</v>
      </c>
      <c r="I6" s="1142"/>
      <c r="J6" s="1149"/>
      <c r="K6" s="747">
        <f t="shared" ref="K6:K16" si="8">ROUND(H6*(1-$I$5),3)</f>
        <v>334.20299999999997</v>
      </c>
      <c r="L6" s="103">
        <f t="shared" si="0"/>
        <v>0</v>
      </c>
      <c r="M6" s="103">
        <f t="shared" si="1"/>
        <v>0</v>
      </c>
      <c r="N6" s="623"/>
      <c r="O6" s="823"/>
      <c r="P6" s="624"/>
      <c r="Q6" s="624"/>
      <c r="R6" s="624"/>
      <c r="S6" s="625"/>
      <c r="T6" s="813">
        <f t="shared" si="2"/>
        <v>0</v>
      </c>
      <c r="U6" s="109">
        <f t="shared" si="3"/>
        <v>0</v>
      </c>
      <c r="V6" s="110">
        <f t="shared" si="4"/>
        <v>0</v>
      </c>
      <c r="W6" s="111">
        <f t="shared" si="5"/>
        <v>0</v>
      </c>
      <c r="X6" s="69"/>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67"/>
    </row>
    <row r="7" spans="1:50" ht="31.5" x14ac:dyDescent="0.25">
      <c r="A7" s="67"/>
      <c r="B7" s="783" t="s">
        <v>580</v>
      </c>
      <c r="C7" s="910" t="s">
        <v>581</v>
      </c>
      <c r="D7" s="1154"/>
      <c r="E7" s="1140"/>
      <c r="F7" s="1101" t="s">
        <v>1073</v>
      </c>
      <c r="G7" s="355"/>
      <c r="H7" s="28">
        <v>477.43400000000003</v>
      </c>
      <c r="I7" s="1142"/>
      <c r="J7" s="1149"/>
      <c r="K7" s="112">
        <f t="shared" si="8"/>
        <v>477.43400000000003</v>
      </c>
      <c r="L7" s="103">
        <f t="shared" si="0"/>
        <v>0</v>
      </c>
      <c r="M7" s="103">
        <f t="shared" si="1"/>
        <v>0</v>
      </c>
      <c r="N7" s="623"/>
      <c r="O7" s="823"/>
      <c r="P7" s="624"/>
      <c r="Q7" s="624"/>
      <c r="R7" s="624"/>
      <c r="S7" s="625"/>
      <c r="T7" s="813">
        <f t="shared" si="2"/>
        <v>0</v>
      </c>
      <c r="U7" s="109">
        <f t="shared" si="3"/>
        <v>0</v>
      </c>
      <c r="V7" s="110">
        <f t="shared" si="4"/>
        <v>0</v>
      </c>
      <c r="W7" s="111">
        <f t="shared" si="5"/>
        <v>0</v>
      </c>
      <c r="X7" s="69"/>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67"/>
    </row>
    <row r="8" spans="1:50" ht="145.5" customHeight="1" x14ac:dyDescent="0.25">
      <c r="A8" s="67"/>
      <c r="B8" s="790" t="s">
        <v>582</v>
      </c>
      <c r="C8" s="911" t="s">
        <v>583</v>
      </c>
      <c r="D8" s="804" t="s">
        <v>1052</v>
      </c>
      <c r="E8" s="791" t="s">
        <v>627</v>
      </c>
      <c r="F8" s="1102" t="s">
        <v>1074</v>
      </c>
      <c r="G8" s="355"/>
      <c r="H8" s="28">
        <v>3.4849999999999999</v>
      </c>
      <c r="I8" s="1142"/>
      <c r="J8" s="1149"/>
      <c r="K8" s="794">
        <f t="shared" si="8"/>
        <v>3.4849999999999999</v>
      </c>
      <c r="L8" s="795">
        <f t="shared" si="0"/>
        <v>0</v>
      </c>
      <c r="M8" s="795">
        <f t="shared" si="1"/>
        <v>0</v>
      </c>
      <c r="N8" s="797"/>
      <c r="O8" s="824"/>
      <c r="P8" s="798"/>
      <c r="Q8" s="798"/>
      <c r="R8" s="798"/>
      <c r="S8" s="913"/>
      <c r="T8" s="814">
        <f t="shared" si="2"/>
        <v>0</v>
      </c>
      <c r="U8" s="799">
        <f t="shared" si="3"/>
        <v>0</v>
      </c>
      <c r="V8" s="800">
        <f t="shared" si="4"/>
        <v>0</v>
      </c>
      <c r="W8" s="801">
        <f t="shared" si="5"/>
        <v>0</v>
      </c>
      <c r="X8" s="69"/>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67"/>
    </row>
    <row r="9" spans="1:50" ht="31.5" x14ac:dyDescent="0.25">
      <c r="A9" s="67"/>
      <c r="B9" s="783" t="s">
        <v>584</v>
      </c>
      <c r="C9" s="909" t="s">
        <v>585</v>
      </c>
      <c r="D9" s="803" t="s">
        <v>641</v>
      </c>
      <c r="E9" s="90" t="s">
        <v>628</v>
      </c>
      <c r="F9" s="1101" t="s">
        <v>1071</v>
      </c>
      <c r="G9" s="355"/>
      <c r="H9" s="737">
        <v>99.638000000000005</v>
      </c>
      <c r="I9" s="1142"/>
      <c r="J9" s="1149"/>
      <c r="K9" s="93">
        <f t="shared" si="8"/>
        <v>99.638000000000005</v>
      </c>
      <c r="L9" s="94">
        <f t="shared" si="0"/>
        <v>0</v>
      </c>
      <c r="M9" s="94">
        <f t="shared" si="1"/>
        <v>0</v>
      </c>
      <c r="N9" s="623"/>
      <c r="O9" s="823"/>
      <c r="P9" s="624"/>
      <c r="Q9" s="624"/>
      <c r="R9" s="624"/>
      <c r="S9" s="625"/>
      <c r="T9" s="812">
        <f t="shared" si="2"/>
        <v>0</v>
      </c>
      <c r="U9" s="100">
        <f t="shared" si="3"/>
        <v>0</v>
      </c>
      <c r="V9" s="101">
        <f t="shared" si="4"/>
        <v>0</v>
      </c>
      <c r="W9" s="102">
        <f t="shared" si="5"/>
        <v>0</v>
      </c>
      <c r="X9" s="69"/>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67"/>
    </row>
    <row r="10" spans="1:50" ht="31.5" x14ac:dyDescent="0.25">
      <c r="A10" s="67"/>
      <c r="B10" s="783" t="s">
        <v>586</v>
      </c>
      <c r="C10" s="909" t="s">
        <v>587</v>
      </c>
      <c r="D10" s="803" t="s">
        <v>642</v>
      </c>
      <c r="E10" s="90" t="s">
        <v>629</v>
      </c>
      <c r="F10" s="1101" t="s">
        <v>1071</v>
      </c>
      <c r="G10" s="355"/>
      <c r="H10" s="737">
        <v>132.851</v>
      </c>
      <c r="I10" s="1142"/>
      <c r="J10" s="1149"/>
      <c r="K10" s="93">
        <f t="shared" si="8"/>
        <v>132.851</v>
      </c>
      <c r="L10" s="94">
        <f t="shared" ref="L10:L15" si="9">K10*G10</f>
        <v>0</v>
      </c>
      <c r="M10" s="94">
        <f t="shared" ref="M10:M15" si="10">L10*4</f>
        <v>0</v>
      </c>
      <c r="N10" s="623"/>
      <c r="O10" s="823"/>
      <c r="P10" s="624"/>
      <c r="Q10" s="624"/>
      <c r="R10" s="624"/>
      <c r="S10" s="625"/>
      <c r="T10" s="812">
        <f t="shared" si="2"/>
        <v>0</v>
      </c>
      <c r="U10" s="100">
        <f t="shared" si="3"/>
        <v>0</v>
      </c>
      <c r="V10" s="101">
        <f t="shared" si="4"/>
        <v>0</v>
      </c>
      <c r="W10" s="102">
        <f t="shared" si="5"/>
        <v>0</v>
      </c>
      <c r="X10" s="69"/>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67"/>
    </row>
    <row r="11" spans="1:50" ht="31.5" x14ac:dyDescent="0.25">
      <c r="A11" s="67"/>
      <c r="B11" s="783" t="s">
        <v>588</v>
      </c>
      <c r="C11" s="909" t="s">
        <v>1054</v>
      </c>
      <c r="D11" s="803" t="s">
        <v>643</v>
      </c>
      <c r="E11" s="90" t="s">
        <v>630</v>
      </c>
      <c r="F11" s="1101" t="s">
        <v>1071</v>
      </c>
      <c r="G11" s="355"/>
      <c r="H11" s="737">
        <v>185.26499999999999</v>
      </c>
      <c r="I11" s="1142"/>
      <c r="J11" s="1149"/>
      <c r="K11" s="93">
        <f t="shared" si="8"/>
        <v>185.26499999999999</v>
      </c>
      <c r="L11" s="94">
        <f t="shared" si="9"/>
        <v>0</v>
      </c>
      <c r="M11" s="94">
        <f t="shared" si="10"/>
        <v>0</v>
      </c>
      <c r="N11" s="623"/>
      <c r="O11" s="823"/>
      <c r="P11" s="624"/>
      <c r="Q11" s="624"/>
      <c r="R11" s="624"/>
      <c r="S11" s="625"/>
      <c r="T11" s="812">
        <f t="shared" si="2"/>
        <v>0</v>
      </c>
      <c r="U11" s="100">
        <f t="shared" si="3"/>
        <v>0</v>
      </c>
      <c r="V11" s="101">
        <f t="shared" si="4"/>
        <v>0</v>
      </c>
      <c r="W11" s="102">
        <f t="shared" si="5"/>
        <v>0</v>
      </c>
      <c r="X11" s="69"/>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67"/>
    </row>
    <row r="12" spans="1:50" ht="42" x14ac:dyDescent="0.25">
      <c r="A12" s="67"/>
      <c r="B12" s="783" t="s">
        <v>589</v>
      </c>
      <c r="C12" s="910" t="s">
        <v>590</v>
      </c>
      <c r="D12" s="803" t="s">
        <v>765</v>
      </c>
      <c r="E12" s="90" t="s">
        <v>631</v>
      </c>
      <c r="F12" s="1101" t="s">
        <v>1072</v>
      </c>
      <c r="G12" s="355"/>
      <c r="H12" s="27">
        <v>1003.441</v>
      </c>
      <c r="I12" s="1142"/>
      <c r="J12" s="1149"/>
      <c r="K12" s="747">
        <f>ROUND(H12*(1-$I$5),3)</f>
        <v>1003.441</v>
      </c>
      <c r="L12" s="103">
        <f t="shared" si="9"/>
        <v>0</v>
      </c>
      <c r="M12" s="103">
        <f t="shared" si="10"/>
        <v>0</v>
      </c>
      <c r="N12" s="623"/>
      <c r="O12" s="823"/>
      <c r="P12" s="624"/>
      <c r="Q12" s="624"/>
      <c r="R12" s="624"/>
      <c r="S12" s="625"/>
      <c r="T12" s="813">
        <f t="shared" si="2"/>
        <v>0</v>
      </c>
      <c r="U12" s="109">
        <f t="shared" si="3"/>
        <v>0</v>
      </c>
      <c r="V12" s="110">
        <f t="shared" si="4"/>
        <v>0</v>
      </c>
      <c r="W12" s="111">
        <f t="shared" si="5"/>
        <v>0</v>
      </c>
      <c r="X12" s="69"/>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67"/>
    </row>
    <row r="13" spans="1:50" ht="31.5" x14ac:dyDescent="0.25">
      <c r="A13" s="67"/>
      <c r="B13" s="783" t="s">
        <v>591</v>
      </c>
      <c r="C13" s="910" t="s">
        <v>592</v>
      </c>
      <c r="D13" s="803" t="s">
        <v>766</v>
      </c>
      <c r="E13" s="90" t="s">
        <v>632</v>
      </c>
      <c r="F13" s="1101" t="s">
        <v>1072</v>
      </c>
      <c r="G13" s="355"/>
      <c r="H13" s="28">
        <v>978.53099999999995</v>
      </c>
      <c r="I13" s="1142"/>
      <c r="J13" s="1149"/>
      <c r="K13" s="112">
        <f t="shared" si="8"/>
        <v>978.53099999999995</v>
      </c>
      <c r="L13" s="103">
        <f t="shared" si="9"/>
        <v>0</v>
      </c>
      <c r="M13" s="103">
        <f t="shared" si="10"/>
        <v>0</v>
      </c>
      <c r="N13" s="623"/>
      <c r="O13" s="823"/>
      <c r="P13" s="624"/>
      <c r="Q13" s="624"/>
      <c r="R13" s="624"/>
      <c r="S13" s="625"/>
      <c r="T13" s="813">
        <f t="shared" si="2"/>
        <v>0</v>
      </c>
      <c r="U13" s="109">
        <f t="shared" si="3"/>
        <v>0</v>
      </c>
      <c r="V13" s="110">
        <f t="shared" si="4"/>
        <v>0</v>
      </c>
      <c r="W13" s="111">
        <f t="shared" si="5"/>
        <v>0</v>
      </c>
      <c r="X13" s="69"/>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67"/>
    </row>
    <row r="14" spans="1:50" ht="31.5" x14ac:dyDescent="0.25">
      <c r="A14" s="67"/>
      <c r="B14" s="790" t="s">
        <v>593</v>
      </c>
      <c r="C14" s="911" t="s">
        <v>594</v>
      </c>
      <c r="D14" s="804" t="s">
        <v>767</v>
      </c>
      <c r="E14" s="791" t="s">
        <v>633</v>
      </c>
      <c r="F14" s="1102" t="s">
        <v>1072</v>
      </c>
      <c r="G14" s="355"/>
      <c r="H14" s="28">
        <v>1832.6179999999999</v>
      </c>
      <c r="I14" s="1142"/>
      <c r="J14" s="1149"/>
      <c r="K14" s="794">
        <f t="shared" si="8"/>
        <v>1832.6179999999999</v>
      </c>
      <c r="L14" s="795">
        <f t="shared" si="9"/>
        <v>0</v>
      </c>
      <c r="M14" s="795">
        <f t="shared" si="10"/>
        <v>0</v>
      </c>
      <c r="N14" s="797"/>
      <c r="O14" s="824"/>
      <c r="P14" s="798"/>
      <c r="Q14" s="798"/>
      <c r="R14" s="798"/>
      <c r="S14" s="913"/>
      <c r="T14" s="814">
        <f t="shared" si="2"/>
        <v>0</v>
      </c>
      <c r="U14" s="799">
        <f t="shared" si="3"/>
        <v>0</v>
      </c>
      <c r="V14" s="800">
        <f t="shared" si="4"/>
        <v>0</v>
      </c>
      <c r="W14" s="801">
        <f t="shared" si="5"/>
        <v>0</v>
      </c>
      <c r="X14" s="69"/>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67"/>
    </row>
    <row r="15" spans="1:50" ht="21" x14ac:dyDescent="0.25">
      <c r="A15" s="67"/>
      <c r="B15" s="783" t="s">
        <v>595</v>
      </c>
      <c r="C15" s="909" t="s">
        <v>596</v>
      </c>
      <c r="D15" s="803" t="s">
        <v>768</v>
      </c>
      <c r="E15" s="90" t="s">
        <v>769</v>
      </c>
      <c r="F15" s="1101" t="s">
        <v>1070</v>
      </c>
      <c r="G15" s="355"/>
      <c r="H15" s="737">
        <v>23.738</v>
      </c>
      <c r="I15" s="1142"/>
      <c r="J15" s="1149"/>
      <c r="K15" s="93">
        <f t="shared" si="8"/>
        <v>23.738</v>
      </c>
      <c r="L15" s="94">
        <f t="shared" si="9"/>
        <v>0</v>
      </c>
      <c r="M15" s="94">
        <f t="shared" si="10"/>
        <v>0</v>
      </c>
      <c r="N15" s="623"/>
      <c r="O15" s="823"/>
      <c r="P15" s="624"/>
      <c r="Q15" s="624"/>
      <c r="R15" s="624"/>
      <c r="S15" s="625"/>
      <c r="T15" s="812">
        <f t="shared" si="2"/>
        <v>0</v>
      </c>
      <c r="U15" s="100">
        <f t="shared" si="3"/>
        <v>0</v>
      </c>
      <c r="V15" s="101">
        <f t="shared" si="4"/>
        <v>0</v>
      </c>
      <c r="W15" s="102">
        <f t="shared" si="5"/>
        <v>0</v>
      </c>
      <c r="X15" s="69"/>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67"/>
    </row>
    <row r="16" spans="1:50" ht="84" x14ac:dyDescent="0.25">
      <c r="A16" s="67"/>
      <c r="B16" s="783" t="s">
        <v>597</v>
      </c>
      <c r="C16" s="909" t="s">
        <v>598</v>
      </c>
      <c r="D16" s="803" t="s">
        <v>770</v>
      </c>
      <c r="E16" s="90" t="s">
        <v>634</v>
      </c>
      <c r="F16" s="1101" t="s">
        <v>1071</v>
      </c>
      <c r="G16" s="355"/>
      <c r="H16" s="737">
        <v>1817.9459999999999</v>
      </c>
      <c r="I16" s="1155"/>
      <c r="J16" s="1150"/>
      <c r="K16" s="93">
        <f t="shared" si="8"/>
        <v>1817.9459999999999</v>
      </c>
      <c r="L16" s="94">
        <f t="shared" ref="L16:L21" si="11">K16*G16</f>
        <v>0</v>
      </c>
      <c r="M16" s="94">
        <f t="shared" ref="M16:M21" si="12">L16*4</f>
        <v>0</v>
      </c>
      <c r="N16" s="623"/>
      <c r="O16" s="823"/>
      <c r="P16" s="624"/>
      <c r="Q16" s="624"/>
      <c r="R16" s="624"/>
      <c r="S16" s="625"/>
      <c r="T16" s="812">
        <f t="shared" si="2"/>
        <v>0</v>
      </c>
      <c r="U16" s="100">
        <f t="shared" si="3"/>
        <v>0</v>
      </c>
      <c r="V16" s="101">
        <f t="shared" si="4"/>
        <v>0</v>
      </c>
      <c r="W16" s="102">
        <f t="shared" si="5"/>
        <v>0</v>
      </c>
      <c r="X16" s="69"/>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67"/>
    </row>
    <row r="17" spans="1:50" ht="31.5" customHeight="1" x14ac:dyDescent="0.25">
      <c r="A17" s="67"/>
      <c r="B17" s="783" t="s">
        <v>599</v>
      </c>
      <c r="C17" s="909" t="s">
        <v>600</v>
      </c>
      <c r="D17" s="1152" t="s">
        <v>771</v>
      </c>
      <c r="E17" s="1138" t="s">
        <v>772</v>
      </c>
      <c r="F17" s="1101" t="s">
        <v>1075</v>
      </c>
      <c r="G17" s="355"/>
      <c r="H17" s="737">
        <v>205.071</v>
      </c>
      <c r="I17" s="1156"/>
      <c r="J17" s="1151" t="s">
        <v>719</v>
      </c>
      <c r="K17" s="93">
        <f>ROUND(H17*(1-$I$17),3)</f>
        <v>205.071</v>
      </c>
      <c r="L17" s="94">
        <f t="shared" si="11"/>
        <v>0</v>
      </c>
      <c r="M17" s="94">
        <f t="shared" si="12"/>
        <v>0</v>
      </c>
      <c r="N17" s="623"/>
      <c r="O17" s="823"/>
      <c r="P17" s="624"/>
      <c r="Q17" s="624"/>
      <c r="R17" s="624"/>
      <c r="S17" s="625"/>
      <c r="T17" s="812">
        <f t="shared" si="2"/>
        <v>0</v>
      </c>
      <c r="U17" s="100">
        <f t="shared" si="3"/>
        <v>0</v>
      </c>
      <c r="V17" s="101">
        <f t="shared" si="4"/>
        <v>0</v>
      </c>
      <c r="W17" s="102">
        <f t="shared" si="5"/>
        <v>0</v>
      </c>
      <c r="X17" s="69"/>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67"/>
    </row>
    <row r="18" spans="1:50" ht="21" x14ac:dyDescent="0.25">
      <c r="A18" s="67"/>
      <c r="B18" s="783" t="s">
        <v>601</v>
      </c>
      <c r="C18" s="910" t="s">
        <v>602</v>
      </c>
      <c r="D18" s="1153"/>
      <c r="E18" s="1139"/>
      <c r="F18" s="1101" t="s">
        <v>1075</v>
      </c>
      <c r="G18" s="355"/>
      <c r="H18" s="27">
        <v>1251.2729999999999</v>
      </c>
      <c r="I18" s="1142"/>
      <c r="J18" s="1145"/>
      <c r="K18" s="747">
        <f t="shared" ref="K18:K30" si="13">ROUND(H18*(1-$I$17),3)</f>
        <v>1251.2729999999999</v>
      </c>
      <c r="L18" s="103">
        <f t="shared" si="11"/>
        <v>0</v>
      </c>
      <c r="M18" s="103">
        <f t="shared" si="12"/>
        <v>0</v>
      </c>
      <c r="N18" s="623"/>
      <c r="O18" s="823"/>
      <c r="P18" s="624"/>
      <c r="Q18" s="624"/>
      <c r="R18" s="624"/>
      <c r="S18" s="625"/>
      <c r="T18" s="813">
        <f t="shared" si="2"/>
        <v>0</v>
      </c>
      <c r="U18" s="109">
        <f t="shared" si="3"/>
        <v>0</v>
      </c>
      <c r="V18" s="110">
        <f t="shared" si="4"/>
        <v>0</v>
      </c>
      <c r="W18" s="111">
        <f t="shared" si="5"/>
        <v>0</v>
      </c>
      <c r="X18" s="69"/>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67"/>
    </row>
    <row r="19" spans="1:50" ht="21" x14ac:dyDescent="0.25">
      <c r="A19" s="67"/>
      <c r="B19" s="783" t="s">
        <v>603</v>
      </c>
      <c r="C19" s="910" t="s">
        <v>604</v>
      </c>
      <c r="D19" s="1153"/>
      <c r="E19" s="1139"/>
      <c r="F19" s="1101" t="s">
        <v>1075</v>
      </c>
      <c r="G19" s="355"/>
      <c r="H19" s="28">
        <v>1501.528</v>
      </c>
      <c r="I19" s="1142"/>
      <c r="J19" s="1145"/>
      <c r="K19" s="112">
        <f t="shared" si="13"/>
        <v>1501.528</v>
      </c>
      <c r="L19" s="103">
        <f t="shared" si="11"/>
        <v>0</v>
      </c>
      <c r="M19" s="103">
        <f t="shared" si="12"/>
        <v>0</v>
      </c>
      <c r="N19" s="623"/>
      <c r="O19" s="823"/>
      <c r="P19" s="624"/>
      <c r="Q19" s="624"/>
      <c r="R19" s="624"/>
      <c r="S19" s="625"/>
      <c r="T19" s="813">
        <f t="shared" si="2"/>
        <v>0</v>
      </c>
      <c r="U19" s="109">
        <f t="shared" si="3"/>
        <v>0</v>
      </c>
      <c r="V19" s="110">
        <f t="shared" si="4"/>
        <v>0</v>
      </c>
      <c r="W19" s="111">
        <f t="shared" si="5"/>
        <v>0</v>
      </c>
      <c r="X19" s="69"/>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67"/>
    </row>
    <row r="20" spans="1:50" ht="21" x14ac:dyDescent="0.25">
      <c r="A20" s="67"/>
      <c r="B20" s="790" t="s">
        <v>605</v>
      </c>
      <c r="C20" s="911" t="s">
        <v>606</v>
      </c>
      <c r="D20" s="1153"/>
      <c r="E20" s="1139"/>
      <c r="F20" s="1102" t="s">
        <v>1075</v>
      </c>
      <c r="G20" s="355"/>
      <c r="H20" s="28">
        <v>3128.183</v>
      </c>
      <c r="I20" s="1142"/>
      <c r="J20" s="1145"/>
      <c r="K20" s="794">
        <f t="shared" si="13"/>
        <v>3128.183</v>
      </c>
      <c r="L20" s="795">
        <f t="shared" si="11"/>
        <v>0</v>
      </c>
      <c r="M20" s="795">
        <f t="shared" si="12"/>
        <v>0</v>
      </c>
      <c r="N20" s="797"/>
      <c r="O20" s="824"/>
      <c r="P20" s="798"/>
      <c r="Q20" s="798"/>
      <c r="R20" s="798"/>
      <c r="S20" s="913"/>
      <c r="T20" s="814">
        <f t="shared" si="2"/>
        <v>0</v>
      </c>
      <c r="U20" s="799">
        <f t="shared" si="3"/>
        <v>0</v>
      </c>
      <c r="V20" s="800">
        <f t="shared" si="4"/>
        <v>0</v>
      </c>
      <c r="W20" s="801">
        <f t="shared" si="5"/>
        <v>0</v>
      </c>
      <c r="X20" s="69"/>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67"/>
    </row>
    <row r="21" spans="1:50" ht="21" x14ac:dyDescent="0.25">
      <c r="A21" s="67"/>
      <c r="B21" s="783" t="s">
        <v>607</v>
      </c>
      <c r="C21" s="909" t="s">
        <v>608</v>
      </c>
      <c r="D21" s="1153"/>
      <c r="E21" s="1139"/>
      <c r="F21" s="1101" t="s">
        <v>1075</v>
      </c>
      <c r="G21" s="355"/>
      <c r="H21" s="737">
        <v>5005.0919999999996</v>
      </c>
      <c r="I21" s="1142"/>
      <c r="J21" s="1145"/>
      <c r="K21" s="93">
        <f t="shared" si="13"/>
        <v>5005.0919999999996</v>
      </c>
      <c r="L21" s="94">
        <f t="shared" si="11"/>
        <v>0</v>
      </c>
      <c r="M21" s="94">
        <f t="shared" si="12"/>
        <v>0</v>
      </c>
      <c r="N21" s="623"/>
      <c r="O21" s="823"/>
      <c r="P21" s="624"/>
      <c r="Q21" s="624"/>
      <c r="R21" s="624"/>
      <c r="S21" s="625"/>
      <c r="T21" s="812">
        <f t="shared" si="2"/>
        <v>0</v>
      </c>
      <c r="U21" s="100">
        <f t="shared" si="3"/>
        <v>0</v>
      </c>
      <c r="V21" s="101">
        <f t="shared" si="4"/>
        <v>0</v>
      </c>
      <c r="W21" s="102">
        <f t="shared" si="5"/>
        <v>0</v>
      </c>
      <c r="X21" s="69"/>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67"/>
    </row>
    <row r="22" spans="1:50" ht="31.5" x14ac:dyDescent="0.25">
      <c r="A22" s="67"/>
      <c r="B22" s="783" t="s">
        <v>609</v>
      </c>
      <c r="C22" s="910" t="s">
        <v>610</v>
      </c>
      <c r="D22" s="1154"/>
      <c r="E22" s="1140"/>
      <c r="F22" s="1101" t="s">
        <v>1075</v>
      </c>
      <c r="G22" s="355"/>
      <c r="H22" s="27">
        <v>88.540999999999997</v>
      </c>
      <c r="I22" s="1142"/>
      <c r="J22" s="1145"/>
      <c r="K22" s="747">
        <f t="shared" si="13"/>
        <v>88.540999999999997</v>
      </c>
      <c r="L22" s="103">
        <f t="shared" ref="L22:L29" si="14">K22*G22</f>
        <v>0</v>
      </c>
      <c r="M22" s="103">
        <f t="shared" ref="M22:M29" si="15">L22*4</f>
        <v>0</v>
      </c>
      <c r="N22" s="623"/>
      <c r="O22" s="823"/>
      <c r="P22" s="624"/>
      <c r="Q22" s="624"/>
      <c r="R22" s="624"/>
      <c r="S22" s="625"/>
      <c r="T22" s="813">
        <f t="shared" si="2"/>
        <v>0</v>
      </c>
      <c r="U22" s="109">
        <f t="shared" si="3"/>
        <v>0</v>
      </c>
      <c r="V22" s="110">
        <f t="shared" si="4"/>
        <v>0</v>
      </c>
      <c r="W22" s="111">
        <f t="shared" si="5"/>
        <v>0</v>
      </c>
      <c r="X22" s="69"/>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67"/>
    </row>
    <row r="23" spans="1:50" ht="21" x14ac:dyDescent="0.25">
      <c r="A23" s="67"/>
      <c r="B23" s="783" t="s">
        <v>611</v>
      </c>
      <c r="C23" s="910" t="s">
        <v>612</v>
      </c>
      <c r="D23" s="803" t="s">
        <v>644</v>
      </c>
      <c r="E23" s="90" t="s">
        <v>635</v>
      </c>
      <c r="F23" s="1101" t="s">
        <v>1076</v>
      </c>
      <c r="G23" s="355"/>
      <c r="H23" s="28">
        <v>159.83600000000001</v>
      </c>
      <c r="I23" s="1142"/>
      <c r="J23" s="1145"/>
      <c r="K23" s="112">
        <f t="shared" si="13"/>
        <v>159.83600000000001</v>
      </c>
      <c r="L23" s="103">
        <f t="shared" si="14"/>
        <v>0</v>
      </c>
      <c r="M23" s="103">
        <f t="shared" si="15"/>
        <v>0</v>
      </c>
      <c r="N23" s="623"/>
      <c r="O23" s="823"/>
      <c r="P23" s="624"/>
      <c r="Q23" s="624"/>
      <c r="R23" s="624"/>
      <c r="S23" s="625"/>
      <c r="T23" s="813">
        <f t="shared" si="2"/>
        <v>0</v>
      </c>
      <c r="U23" s="109">
        <f t="shared" si="3"/>
        <v>0</v>
      </c>
      <c r="V23" s="110">
        <f t="shared" si="4"/>
        <v>0</v>
      </c>
      <c r="W23" s="111">
        <f t="shared" si="5"/>
        <v>0</v>
      </c>
      <c r="X23" s="69"/>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67"/>
    </row>
    <row r="24" spans="1:50" ht="31.5" x14ac:dyDescent="0.25">
      <c r="A24" s="67"/>
      <c r="B24" s="790" t="s">
        <v>613</v>
      </c>
      <c r="C24" s="911" t="s">
        <v>614</v>
      </c>
      <c r="D24" s="804" t="s">
        <v>773</v>
      </c>
      <c r="E24" s="791" t="s">
        <v>1055</v>
      </c>
      <c r="F24" s="1102" t="s">
        <v>1077</v>
      </c>
      <c r="G24" s="355"/>
      <c r="H24" s="28">
        <v>701.62</v>
      </c>
      <c r="I24" s="1142"/>
      <c r="J24" s="1145"/>
      <c r="K24" s="794">
        <f t="shared" si="13"/>
        <v>701.62</v>
      </c>
      <c r="L24" s="795">
        <f t="shared" si="14"/>
        <v>0</v>
      </c>
      <c r="M24" s="795">
        <f t="shared" si="15"/>
        <v>0</v>
      </c>
      <c r="N24" s="797"/>
      <c r="O24" s="824"/>
      <c r="P24" s="798"/>
      <c r="Q24" s="798"/>
      <c r="R24" s="798"/>
      <c r="S24" s="913"/>
      <c r="T24" s="814">
        <f t="shared" si="2"/>
        <v>0</v>
      </c>
      <c r="U24" s="799">
        <f t="shared" si="3"/>
        <v>0</v>
      </c>
      <c r="V24" s="800">
        <f t="shared" si="4"/>
        <v>0</v>
      </c>
      <c r="W24" s="801">
        <f t="shared" si="5"/>
        <v>0</v>
      </c>
      <c r="X24" s="69"/>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67"/>
    </row>
    <row r="25" spans="1:50" ht="31.5" x14ac:dyDescent="0.25">
      <c r="A25" s="67"/>
      <c r="B25" s="783" t="s">
        <v>615</v>
      </c>
      <c r="C25" s="909" t="s">
        <v>616</v>
      </c>
      <c r="D25" s="803" t="s">
        <v>645</v>
      </c>
      <c r="E25" s="90" t="s">
        <v>636</v>
      </c>
      <c r="F25" s="1101" t="s">
        <v>1078</v>
      </c>
      <c r="G25" s="355"/>
      <c r="H25" s="737">
        <v>232.489</v>
      </c>
      <c r="I25" s="1142"/>
      <c r="J25" s="1145"/>
      <c r="K25" s="93">
        <f t="shared" si="13"/>
        <v>232.489</v>
      </c>
      <c r="L25" s="94">
        <f t="shared" si="14"/>
        <v>0</v>
      </c>
      <c r="M25" s="94">
        <f t="shared" si="15"/>
        <v>0</v>
      </c>
      <c r="N25" s="623"/>
      <c r="O25" s="823"/>
      <c r="P25" s="624"/>
      <c r="Q25" s="624"/>
      <c r="R25" s="624"/>
      <c r="S25" s="625"/>
      <c r="T25" s="812">
        <f t="shared" si="2"/>
        <v>0</v>
      </c>
      <c r="U25" s="100">
        <f t="shared" si="3"/>
        <v>0</v>
      </c>
      <c r="V25" s="101">
        <f t="shared" si="4"/>
        <v>0</v>
      </c>
      <c r="W25" s="102">
        <f t="shared" si="5"/>
        <v>0</v>
      </c>
      <c r="X25" s="69"/>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67"/>
    </row>
    <row r="26" spans="1:50" ht="21" x14ac:dyDescent="0.25">
      <c r="A26" s="67"/>
      <c r="B26" s="783" t="s">
        <v>617</v>
      </c>
      <c r="C26" s="909" t="s">
        <v>618</v>
      </c>
      <c r="D26" s="1152" t="s">
        <v>774</v>
      </c>
      <c r="E26" s="1138" t="s">
        <v>1056</v>
      </c>
      <c r="F26" s="1101" t="s">
        <v>1079</v>
      </c>
      <c r="G26" s="355"/>
      <c r="H26" s="737">
        <v>5.9429999999999996</v>
      </c>
      <c r="I26" s="1142"/>
      <c r="J26" s="1145"/>
      <c r="K26" s="93">
        <f t="shared" si="13"/>
        <v>5.9429999999999996</v>
      </c>
      <c r="L26" s="94">
        <f t="shared" si="14"/>
        <v>0</v>
      </c>
      <c r="M26" s="94">
        <f t="shared" si="15"/>
        <v>0</v>
      </c>
      <c r="N26" s="623"/>
      <c r="O26" s="823"/>
      <c r="P26" s="624"/>
      <c r="Q26" s="624"/>
      <c r="R26" s="624"/>
      <c r="S26" s="625"/>
      <c r="T26" s="812">
        <f t="shared" si="2"/>
        <v>0</v>
      </c>
      <c r="U26" s="100">
        <f t="shared" si="3"/>
        <v>0</v>
      </c>
      <c r="V26" s="101">
        <f t="shared" si="4"/>
        <v>0</v>
      </c>
      <c r="W26" s="102">
        <f t="shared" si="5"/>
        <v>0</v>
      </c>
      <c r="X26" s="69"/>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67"/>
    </row>
    <row r="27" spans="1:50" ht="21" x14ac:dyDescent="0.25">
      <c r="A27" s="67"/>
      <c r="B27" s="783" t="s">
        <v>619</v>
      </c>
      <c r="C27" s="910" t="s">
        <v>620</v>
      </c>
      <c r="D27" s="1153"/>
      <c r="E27" s="1139"/>
      <c r="F27" s="1101" t="s">
        <v>1079</v>
      </c>
      <c r="G27" s="355"/>
      <c r="H27" s="27">
        <v>7.4320000000000004</v>
      </c>
      <c r="I27" s="1142"/>
      <c r="J27" s="1145"/>
      <c r="K27" s="747">
        <f t="shared" si="13"/>
        <v>7.4320000000000004</v>
      </c>
      <c r="L27" s="103">
        <f t="shared" si="14"/>
        <v>0</v>
      </c>
      <c r="M27" s="103">
        <f t="shared" si="15"/>
        <v>0</v>
      </c>
      <c r="N27" s="623"/>
      <c r="O27" s="823"/>
      <c r="P27" s="624"/>
      <c r="Q27" s="624"/>
      <c r="R27" s="624"/>
      <c r="S27" s="625"/>
      <c r="T27" s="813">
        <f t="shared" si="2"/>
        <v>0</v>
      </c>
      <c r="U27" s="109">
        <f t="shared" si="3"/>
        <v>0</v>
      </c>
      <c r="V27" s="110">
        <f t="shared" si="4"/>
        <v>0</v>
      </c>
      <c r="W27" s="111">
        <f t="shared" si="5"/>
        <v>0</v>
      </c>
      <c r="X27" s="69"/>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67"/>
    </row>
    <row r="28" spans="1:50" ht="76" customHeight="1" x14ac:dyDescent="0.25">
      <c r="A28" s="67"/>
      <c r="B28" s="783" t="s">
        <v>621</v>
      </c>
      <c r="C28" s="910" t="s">
        <v>622</v>
      </c>
      <c r="D28" s="1154"/>
      <c r="E28" s="1140"/>
      <c r="F28" s="1101" t="s">
        <v>1079</v>
      </c>
      <c r="G28" s="355"/>
      <c r="H28" s="28">
        <v>10.64</v>
      </c>
      <c r="I28" s="1142"/>
      <c r="J28" s="1145"/>
      <c r="K28" s="112">
        <f t="shared" si="13"/>
        <v>10.64</v>
      </c>
      <c r="L28" s="103">
        <f t="shared" si="14"/>
        <v>0</v>
      </c>
      <c r="M28" s="103">
        <f t="shared" si="15"/>
        <v>0</v>
      </c>
      <c r="N28" s="623"/>
      <c r="O28" s="823"/>
      <c r="P28" s="624"/>
      <c r="Q28" s="624"/>
      <c r="R28" s="624"/>
      <c r="S28" s="625"/>
      <c r="T28" s="813">
        <f t="shared" si="2"/>
        <v>0</v>
      </c>
      <c r="U28" s="109">
        <f t="shared" si="3"/>
        <v>0</v>
      </c>
      <c r="V28" s="110">
        <f t="shared" si="4"/>
        <v>0</v>
      </c>
      <c r="W28" s="111">
        <f t="shared" si="5"/>
        <v>0</v>
      </c>
      <c r="X28" s="69"/>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67"/>
    </row>
    <row r="29" spans="1:50" ht="31.5" x14ac:dyDescent="0.25">
      <c r="A29" s="67"/>
      <c r="B29" s="790" t="s">
        <v>623</v>
      </c>
      <c r="C29" s="911" t="s">
        <v>624</v>
      </c>
      <c r="D29" s="804" t="s">
        <v>646</v>
      </c>
      <c r="E29" s="791" t="s">
        <v>637</v>
      </c>
      <c r="F29" s="1102" t="s">
        <v>1080</v>
      </c>
      <c r="G29" s="355"/>
      <c r="H29" s="28">
        <v>1.8580000000000001</v>
      </c>
      <c r="I29" s="1142"/>
      <c r="J29" s="1145"/>
      <c r="K29" s="794">
        <f t="shared" si="13"/>
        <v>1.8580000000000001</v>
      </c>
      <c r="L29" s="795">
        <f t="shared" si="14"/>
        <v>0</v>
      </c>
      <c r="M29" s="795">
        <f t="shared" si="15"/>
        <v>0</v>
      </c>
      <c r="N29" s="797"/>
      <c r="O29" s="824"/>
      <c r="P29" s="798"/>
      <c r="Q29" s="798"/>
      <c r="R29" s="798"/>
      <c r="S29" s="913"/>
      <c r="T29" s="814">
        <f t="shared" si="2"/>
        <v>0</v>
      </c>
      <c r="U29" s="799">
        <f t="shared" si="3"/>
        <v>0</v>
      </c>
      <c r="V29" s="800">
        <f t="shared" si="4"/>
        <v>0</v>
      </c>
      <c r="W29" s="801">
        <f t="shared" si="5"/>
        <v>0</v>
      </c>
      <c r="X29" s="69"/>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67"/>
    </row>
    <row r="30" spans="1:50" ht="21.5" thickBot="1" x14ac:dyDescent="0.3">
      <c r="A30" s="67"/>
      <c r="B30" s="785" t="s">
        <v>638</v>
      </c>
      <c r="C30" s="786" t="s">
        <v>639</v>
      </c>
      <c r="D30" s="805" t="s">
        <v>775</v>
      </c>
      <c r="E30" s="787" t="s">
        <v>769</v>
      </c>
      <c r="F30" s="1103" t="s">
        <v>1070</v>
      </c>
      <c r="G30" s="356"/>
      <c r="H30" s="874">
        <v>23.738</v>
      </c>
      <c r="I30" s="1143"/>
      <c r="J30" s="1146"/>
      <c r="K30" s="114">
        <f t="shared" si="13"/>
        <v>23.738</v>
      </c>
      <c r="L30" s="115">
        <f t="shared" si="0"/>
        <v>0</v>
      </c>
      <c r="M30" s="115">
        <f t="shared" si="1"/>
        <v>0</v>
      </c>
      <c r="N30" s="626"/>
      <c r="O30" s="825"/>
      <c r="P30" s="627"/>
      <c r="Q30" s="627"/>
      <c r="R30" s="627"/>
      <c r="S30" s="628"/>
      <c r="T30" s="815">
        <f t="shared" si="2"/>
        <v>0</v>
      </c>
      <c r="U30" s="121">
        <f t="shared" si="3"/>
        <v>0</v>
      </c>
      <c r="V30" s="122">
        <f t="shared" si="4"/>
        <v>0</v>
      </c>
      <c r="W30" s="123">
        <f t="shared" si="5"/>
        <v>0</v>
      </c>
      <c r="X30" s="69"/>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67"/>
    </row>
    <row r="31" spans="1:50" ht="22.5" customHeight="1" thickBot="1" x14ac:dyDescent="0.3">
      <c r="A31" s="70"/>
      <c r="B31" s="201"/>
      <c r="C31" s="201"/>
      <c r="D31" s="201"/>
      <c r="E31" s="201"/>
      <c r="F31" s="201"/>
      <c r="G31" s="201"/>
      <c r="H31" s="201"/>
      <c r="I31" s="201"/>
      <c r="J31" s="201"/>
      <c r="K31" s="285"/>
      <c r="L31" s="975">
        <f>SUM(L3:L30)</f>
        <v>0</v>
      </c>
      <c r="M31" s="977">
        <f>SUM(M3:M30)</f>
        <v>0</v>
      </c>
      <c r="N31" s="202"/>
      <c r="O31" s="202"/>
      <c r="P31" s="203"/>
      <c r="Q31" s="203"/>
      <c r="R31" s="203"/>
      <c r="S31" s="204"/>
      <c r="T31" s="980">
        <f>SUM($T$3:$T$30)</f>
        <v>0</v>
      </c>
      <c r="U31" s="981">
        <f>SUM($U$3:$U$30)</f>
        <v>0</v>
      </c>
      <c r="V31" s="982">
        <f>SUM($V$3:$V$30)</f>
        <v>0</v>
      </c>
      <c r="W31" s="983">
        <f>SUM($W$3:$W$30)</f>
        <v>0</v>
      </c>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67"/>
    </row>
    <row r="32" spans="1:50" ht="11.15" customHeight="1" thickBot="1" x14ac:dyDescent="0.3">
      <c r="A32" s="70"/>
      <c r="B32" s="70"/>
      <c r="C32" s="70"/>
      <c r="D32" s="70"/>
      <c r="E32" s="70"/>
      <c r="F32" s="70"/>
      <c r="G32" s="70"/>
      <c r="H32" s="70"/>
      <c r="I32" s="70"/>
      <c r="J32" s="70"/>
      <c r="K32" s="70"/>
      <c r="L32" s="201"/>
      <c r="M32" s="201"/>
      <c r="N32" s="70"/>
      <c r="O32" s="70"/>
      <c r="P32" s="70"/>
      <c r="Q32" s="70"/>
      <c r="R32" s="70"/>
      <c r="S32" s="67"/>
      <c r="T32" s="1135" t="s">
        <v>275</v>
      </c>
      <c r="U32" s="1136"/>
      <c r="V32" s="1137"/>
      <c r="W32" s="210">
        <f>IFERROR(W31/M31,0)</f>
        <v>0</v>
      </c>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67"/>
    </row>
    <row r="33" spans="1:50" ht="10.5" customHeight="1" x14ac:dyDescent="0.2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67"/>
    </row>
    <row r="34" spans="1:50" ht="10.5" customHeight="1" x14ac:dyDescent="0.2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67"/>
    </row>
    <row r="35" spans="1:50" ht="10.5" customHeight="1" x14ac:dyDescent="0.2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67"/>
    </row>
    <row r="36" spans="1:50" ht="11.15" customHeight="1" x14ac:dyDescent="0.2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67"/>
    </row>
    <row r="37" spans="1:50" x14ac:dyDescent="0.2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67"/>
    </row>
    <row r="38" spans="1:50" x14ac:dyDescent="0.2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67"/>
    </row>
    <row r="39" spans="1:50" x14ac:dyDescent="0.2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67"/>
    </row>
    <row r="40" spans="1:50" x14ac:dyDescent="0.2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67"/>
    </row>
    <row r="41" spans="1:50" x14ac:dyDescent="0.2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67"/>
    </row>
    <row r="42" spans="1:50" x14ac:dyDescent="0.2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67"/>
    </row>
    <row r="43" spans="1:50" x14ac:dyDescent="0.2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67"/>
    </row>
    <row r="44" spans="1:50" x14ac:dyDescent="0.2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67"/>
    </row>
    <row r="45" spans="1:50" ht="10.5" customHeight="1" x14ac:dyDescent="0.2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67"/>
    </row>
    <row r="46" spans="1:50" ht="10.5" customHeight="1" x14ac:dyDescent="0.2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67"/>
    </row>
    <row r="47" spans="1:50" ht="11.15" customHeight="1" x14ac:dyDescent="0.2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67"/>
    </row>
    <row r="48" spans="1:50" ht="10.5" customHeight="1" x14ac:dyDescent="0.2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67"/>
    </row>
    <row r="49" spans="1:50" ht="10.5" customHeight="1" x14ac:dyDescent="0.2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67"/>
    </row>
    <row r="50" spans="1:50" ht="10.5" customHeight="1" x14ac:dyDescent="0.2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67"/>
    </row>
    <row r="51" spans="1:50" ht="10.5" customHeight="1" x14ac:dyDescent="0.2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67"/>
    </row>
    <row r="52" spans="1:50" ht="10.5" customHeight="1"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67"/>
    </row>
    <row r="53" spans="1:50" ht="10.5" customHeight="1" x14ac:dyDescent="0.2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67"/>
    </row>
    <row r="54" spans="1:50" ht="10.5" customHeight="1" x14ac:dyDescent="0.2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67"/>
    </row>
    <row r="55" spans="1:50" ht="10.5" customHeight="1"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67"/>
    </row>
    <row r="56" spans="1:5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67"/>
    </row>
    <row r="57" spans="1:5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67"/>
    </row>
    <row r="58" spans="1:5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67"/>
    </row>
    <row r="59" spans="1:5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67"/>
    </row>
    <row r="60" spans="1:5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67"/>
    </row>
    <row r="61" spans="1:5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67"/>
    </row>
    <row r="62" spans="1:5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67"/>
    </row>
    <row r="63" spans="1:5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67"/>
    </row>
    <row r="64" spans="1:5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67"/>
    </row>
    <row r="65" spans="1:5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67"/>
    </row>
    <row r="66" spans="1:5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67"/>
    </row>
    <row r="67" spans="1:5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67"/>
    </row>
    <row r="68" spans="1:5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67"/>
    </row>
    <row r="69" spans="1:5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67"/>
    </row>
    <row r="70" spans="1:5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67"/>
    </row>
    <row r="71" spans="1:5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67"/>
    </row>
    <row r="72" spans="1:5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67"/>
    </row>
    <row r="73" spans="1:5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67"/>
    </row>
    <row r="74" spans="1:5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67"/>
    </row>
    <row r="75" spans="1:5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67"/>
    </row>
    <row r="76" spans="1:5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67"/>
    </row>
    <row r="77" spans="1:5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67"/>
    </row>
    <row r="78" spans="1:5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67"/>
    </row>
    <row r="79" spans="1:5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67"/>
    </row>
    <row r="80" spans="1:5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67"/>
    </row>
    <row r="81" spans="1:5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67"/>
    </row>
    <row r="82" spans="1:5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67"/>
    </row>
    <row r="83" spans="1:5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67"/>
    </row>
    <row r="84" spans="1:5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67"/>
    </row>
    <row r="85" spans="1:5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67"/>
    </row>
    <row r="86" spans="1:5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67"/>
    </row>
    <row r="87" spans="1:5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67"/>
    </row>
    <row r="88" spans="1:5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67"/>
    </row>
    <row r="89" spans="1:5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67"/>
    </row>
    <row r="90" spans="1:5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67"/>
    </row>
    <row r="91" spans="1:5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67"/>
    </row>
    <row r="92" spans="1:5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67"/>
    </row>
    <row r="93" spans="1:5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67"/>
    </row>
    <row r="94" spans="1:5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67"/>
    </row>
    <row r="95" spans="1:5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67"/>
    </row>
    <row r="96" spans="1:5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67"/>
    </row>
    <row r="97" spans="1:5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67"/>
    </row>
    <row r="98" spans="1:5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67"/>
    </row>
    <row r="99" spans="1:50" x14ac:dyDescent="0.25">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594"/>
    </row>
  </sheetData>
  <sheetProtection selectLockedCells="1"/>
  <dataConsolidate link="1"/>
  <mergeCells count="13">
    <mergeCell ref="D5:D7"/>
    <mergeCell ref="D17:D22"/>
    <mergeCell ref="D26:D28"/>
    <mergeCell ref="I3:I4"/>
    <mergeCell ref="I17:I30"/>
    <mergeCell ref="I5:I16"/>
    <mergeCell ref="T32:V32"/>
    <mergeCell ref="E5:E7"/>
    <mergeCell ref="E17:E22"/>
    <mergeCell ref="E26:E28"/>
    <mergeCell ref="J3:J4"/>
    <mergeCell ref="J5:J16"/>
    <mergeCell ref="J17:J30"/>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9"/>
  <sheetViews>
    <sheetView zoomScaleNormal="100" workbookViewId="0">
      <selection activeCell="D15" sqref="D15"/>
    </sheetView>
  </sheetViews>
  <sheetFormatPr defaultColWidth="9.1796875" defaultRowHeight="10.5" x14ac:dyDescent="0.25"/>
  <cols>
    <col min="1" max="1" width="1.81640625" style="600" customWidth="1"/>
    <col min="2" max="2" width="10.1796875" style="600" customWidth="1"/>
    <col min="3" max="3" width="17.81640625" style="600" customWidth="1"/>
    <col min="4" max="4" width="10.7265625" style="600" customWidth="1"/>
    <col min="5" max="5" width="51" style="600" customWidth="1"/>
    <col min="6" max="6" width="14.453125" style="600" bestFit="1" customWidth="1"/>
    <col min="7" max="7" width="13.81640625" style="600" customWidth="1"/>
    <col min="8" max="8" width="13.453125" style="600" bestFit="1" customWidth="1"/>
    <col min="9" max="10" width="6.81640625" style="600" bestFit="1" customWidth="1"/>
    <col min="11" max="11" width="17" style="600" customWidth="1"/>
    <col min="12" max="12" width="12" style="600" bestFit="1" customWidth="1"/>
    <col min="13" max="13" width="13.54296875" style="600" customWidth="1"/>
    <col min="14" max="14" width="17.7265625" style="600" customWidth="1"/>
    <col min="15" max="15" width="9.81640625" style="600" customWidth="1"/>
    <col min="16" max="18" width="15.26953125" style="600" customWidth="1"/>
    <col min="19" max="19" width="11.26953125" style="600" customWidth="1"/>
    <col min="20" max="20" width="13.81640625" style="600" bestFit="1" customWidth="1"/>
    <col min="21" max="21" width="13.81640625" style="600" customWidth="1"/>
    <col min="22" max="22" width="15.81640625" style="600" customWidth="1"/>
    <col min="23" max="23" width="13.54296875" style="600" bestFit="1" customWidth="1"/>
    <col min="24" max="16384" width="9.1796875" style="600"/>
  </cols>
  <sheetData>
    <row r="1" spans="1:50" s="1073" customFormat="1" ht="25.5" customHeight="1" thickBot="1" x14ac:dyDescent="0.4">
      <c r="A1" s="1069"/>
      <c r="B1" s="395" t="s">
        <v>682</v>
      </c>
      <c r="C1" s="1070"/>
      <c r="D1" s="1075"/>
      <c r="E1" s="1070"/>
      <c r="F1" s="1070"/>
      <c r="G1" s="1070"/>
      <c r="H1" s="1070"/>
      <c r="I1" s="1070"/>
      <c r="J1" s="1070"/>
      <c r="K1" s="1070"/>
      <c r="L1" s="1070"/>
      <c r="M1" s="1070"/>
      <c r="N1" s="1070"/>
      <c r="O1" s="1070"/>
      <c r="P1" s="1070"/>
      <c r="Q1" s="1070"/>
      <c r="R1" s="1070"/>
      <c r="S1" s="1070"/>
      <c r="T1" s="1070"/>
      <c r="U1" s="1070"/>
      <c r="V1" s="1070"/>
      <c r="W1" s="1070"/>
      <c r="X1" s="1071"/>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69"/>
    </row>
    <row r="2" spans="1:50" ht="42.5" thickBot="1" x14ac:dyDescent="0.3">
      <c r="A2" s="67"/>
      <c r="B2" s="71" t="s">
        <v>509</v>
      </c>
      <c r="C2" s="72" t="s">
        <v>514</v>
      </c>
      <c r="D2" s="72" t="s">
        <v>510</v>
      </c>
      <c r="E2" s="72" t="s">
        <v>0</v>
      </c>
      <c r="F2" s="297" t="s">
        <v>230</v>
      </c>
      <c r="G2" s="978" t="s">
        <v>713</v>
      </c>
      <c r="H2" s="971" t="s">
        <v>524</v>
      </c>
      <c r="I2" s="463" t="s">
        <v>134</v>
      </c>
      <c r="J2" s="816" t="s">
        <v>717</v>
      </c>
      <c r="K2" s="462" t="s">
        <v>525</v>
      </c>
      <c r="L2" s="74" t="s">
        <v>42</v>
      </c>
      <c r="M2" s="461" t="s">
        <v>56</v>
      </c>
      <c r="N2" s="912" t="s">
        <v>1211</v>
      </c>
      <c r="O2" s="295" t="s">
        <v>1116</v>
      </c>
      <c r="P2" s="295" t="s">
        <v>447</v>
      </c>
      <c r="Q2" s="295" t="s">
        <v>448</v>
      </c>
      <c r="R2" s="295" t="s">
        <v>449</v>
      </c>
      <c r="S2" s="902" t="s">
        <v>474</v>
      </c>
      <c r="T2" s="763" t="s">
        <v>238</v>
      </c>
      <c r="U2" s="75" t="s">
        <v>237</v>
      </c>
      <c r="V2" s="462" t="s">
        <v>44</v>
      </c>
      <c r="W2" s="75" t="s">
        <v>45</v>
      </c>
      <c r="X2" s="69"/>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67"/>
    </row>
    <row r="3" spans="1:50" ht="63" x14ac:dyDescent="0.25">
      <c r="A3" s="67"/>
      <c r="B3" s="781" t="s">
        <v>683</v>
      </c>
      <c r="C3" s="908" t="s">
        <v>684</v>
      </c>
      <c r="D3" s="802" t="s">
        <v>1214</v>
      </c>
      <c r="E3" s="124" t="s">
        <v>698</v>
      </c>
      <c r="F3" s="1100" t="s">
        <v>1082</v>
      </c>
      <c r="G3" s="354"/>
      <c r="H3" s="736">
        <v>726.024</v>
      </c>
      <c r="I3" s="1141"/>
      <c r="J3" s="1144" t="s">
        <v>710</v>
      </c>
      <c r="K3" s="79">
        <f>ROUND(H3*(1-$I$3),3)</f>
        <v>726.024</v>
      </c>
      <c r="L3" s="80">
        <f>K3*G3</f>
        <v>0</v>
      </c>
      <c r="M3" s="80">
        <f>L3*4</f>
        <v>0</v>
      </c>
      <c r="N3" s="806"/>
      <c r="O3" s="822"/>
      <c r="P3" s="621"/>
      <c r="Q3" s="621"/>
      <c r="R3" s="621"/>
      <c r="S3" s="622"/>
      <c r="T3" s="811">
        <f>IF(AND(G3&gt;0,N3=""),"tempo di esecuzione mancante",G3*N3*O3)</f>
        <v>0</v>
      </c>
      <c r="U3" s="86">
        <f>IFERROR(T3*4,"tempo di esecuzione mancante")</f>
        <v>0</v>
      </c>
      <c r="V3" s="87">
        <f>IFERROR(S3*T3,"tempo di esecuzione mancante")</f>
        <v>0</v>
      </c>
      <c r="W3" s="88">
        <f>IFERROR(V3*4,"tempo di esecuzione mancante")</f>
        <v>0</v>
      </c>
      <c r="X3" s="69"/>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67"/>
    </row>
    <row r="4" spans="1:50" ht="52.5" x14ac:dyDescent="0.25">
      <c r="A4" s="67"/>
      <c r="B4" s="783" t="s">
        <v>685</v>
      </c>
      <c r="C4" s="909" t="s">
        <v>686</v>
      </c>
      <c r="D4" s="803" t="s">
        <v>709</v>
      </c>
      <c r="E4" s="90" t="s">
        <v>699</v>
      </c>
      <c r="F4" s="1101" t="s">
        <v>1066</v>
      </c>
      <c r="G4" s="355"/>
      <c r="H4" s="737">
        <v>0.63300000000000001</v>
      </c>
      <c r="I4" s="1142"/>
      <c r="J4" s="1145"/>
      <c r="K4" s="93">
        <f t="shared" ref="K4:K10" si="0">ROUND(H4*(1-$I$3),3)</f>
        <v>0.63300000000000001</v>
      </c>
      <c r="L4" s="94">
        <f t="shared" ref="L4:L10" si="1">K4*G4</f>
        <v>0</v>
      </c>
      <c r="M4" s="94">
        <f t="shared" ref="M4:M10" si="2">L4*4</f>
        <v>0</v>
      </c>
      <c r="N4" s="623"/>
      <c r="O4" s="823"/>
      <c r="P4" s="624"/>
      <c r="Q4" s="624"/>
      <c r="R4" s="624"/>
      <c r="S4" s="625"/>
      <c r="T4" s="812">
        <f t="shared" ref="T4:T10" si="3">IF(AND(G4&gt;0,N4=""),"tempo di esecuzione mancante",G4*N4*O4)</f>
        <v>0</v>
      </c>
      <c r="U4" s="100">
        <f t="shared" ref="U4:U10" si="4">IFERROR(T4*4,"tempo di esecuzione mancante")</f>
        <v>0</v>
      </c>
      <c r="V4" s="101">
        <f t="shared" ref="V4:V10" si="5">IFERROR(S4*T4,"tempo di esecuzione mancante")</f>
        <v>0</v>
      </c>
      <c r="W4" s="102">
        <f t="shared" ref="W4:W10" si="6">IFERROR(V4*4,"tempo di esecuzione mancante")</f>
        <v>0</v>
      </c>
      <c r="X4" s="69"/>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67"/>
    </row>
    <row r="5" spans="1:50" ht="31.5" x14ac:dyDescent="0.25">
      <c r="A5" s="67"/>
      <c r="B5" s="790" t="s">
        <v>687</v>
      </c>
      <c r="C5" s="911" t="s">
        <v>688</v>
      </c>
      <c r="D5" s="907" t="s">
        <v>708</v>
      </c>
      <c r="E5" s="906" t="s">
        <v>700</v>
      </c>
      <c r="F5" s="1102" t="s">
        <v>1083</v>
      </c>
      <c r="G5" s="355"/>
      <c r="H5" s="28">
        <v>336.279</v>
      </c>
      <c r="I5" s="1142"/>
      <c r="J5" s="1145"/>
      <c r="K5" s="794">
        <f t="shared" si="0"/>
        <v>336.279</v>
      </c>
      <c r="L5" s="795">
        <f t="shared" si="1"/>
        <v>0</v>
      </c>
      <c r="M5" s="795">
        <f t="shared" si="2"/>
        <v>0</v>
      </c>
      <c r="N5" s="797"/>
      <c r="O5" s="824"/>
      <c r="P5" s="798"/>
      <c r="Q5" s="798"/>
      <c r="R5" s="798"/>
      <c r="S5" s="913"/>
      <c r="T5" s="814">
        <f t="shared" si="3"/>
        <v>0</v>
      </c>
      <c r="U5" s="799">
        <f t="shared" si="4"/>
        <v>0</v>
      </c>
      <c r="V5" s="800">
        <f t="shared" si="5"/>
        <v>0</v>
      </c>
      <c r="W5" s="801">
        <f t="shared" si="6"/>
        <v>0</v>
      </c>
      <c r="X5" s="69"/>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67"/>
    </row>
    <row r="6" spans="1:50" ht="52.5" x14ac:dyDescent="0.25">
      <c r="A6" s="67"/>
      <c r="B6" s="790" t="s">
        <v>689</v>
      </c>
      <c r="C6" s="911" t="s">
        <v>690</v>
      </c>
      <c r="D6" s="907" t="s">
        <v>707</v>
      </c>
      <c r="E6" s="906" t="s">
        <v>701</v>
      </c>
      <c r="F6" s="1102" t="s">
        <v>1084</v>
      </c>
      <c r="G6" s="355"/>
      <c r="H6" s="28">
        <v>127.27200000000001</v>
      </c>
      <c r="I6" s="1142"/>
      <c r="J6" s="1145"/>
      <c r="K6" s="794">
        <f t="shared" si="0"/>
        <v>127.27200000000001</v>
      </c>
      <c r="L6" s="795">
        <f t="shared" ref="L6:L8" si="7">K6*G6</f>
        <v>0</v>
      </c>
      <c r="M6" s="795">
        <f t="shared" ref="M6:M8" si="8">L6*4</f>
        <v>0</v>
      </c>
      <c r="N6" s="797"/>
      <c r="O6" s="824"/>
      <c r="P6" s="798"/>
      <c r="Q6" s="798"/>
      <c r="R6" s="798"/>
      <c r="S6" s="913"/>
      <c r="T6" s="814">
        <f t="shared" ref="T6:T8" si="9">IF(AND(G6&gt;0,N6=""),"tempo di esecuzione mancante",G6*N6*O6)</f>
        <v>0</v>
      </c>
      <c r="U6" s="799">
        <f t="shared" ref="U6:U8" si="10">IFERROR(T6*4,"tempo di esecuzione mancante")</f>
        <v>0</v>
      </c>
      <c r="V6" s="800">
        <f t="shared" ref="V6:V8" si="11">IFERROR(S6*T6,"tempo di esecuzione mancante")</f>
        <v>0</v>
      </c>
      <c r="W6" s="801">
        <f t="shared" ref="W6:W8" si="12">IFERROR(V6*4,"tempo di esecuzione mancante")</f>
        <v>0</v>
      </c>
      <c r="X6" s="69"/>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67"/>
    </row>
    <row r="7" spans="1:50" ht="21" x14ac:dyDescent="0.25">
      <c r="A7" s="67"/>
      <c r="B7" s="783" t="s">
        <v>691</v>
      </c>
      <c r="C7" s="909" t="s">
        <v>692</v>
      </c>
      <c r="D7" s="803" t="s">
        <v>706</v>
      </c>
      <c r="E7" s="90" t="s">
        <v>1057</v>
      </c>
      <c r="F7" s="1101" t="s">
        <v>1070</v>
      </c>
      <c r="G7" s="355"/>
      <c r="H7" s="737">
        <v>23.738</v>
      </c>
      <c r="I7" s="1142"/>
      <c r="J7" s="1145"/>
      <c r="K7" s="93">
        <f t="shared" si="0"/>
        <v>23.738</v>
      </c>
      <c r="L7" s="94">
        <f t="shared" si="7"/>
        <v>0</v>
      </c>
      <c r="M7" s="94">
        <f t="shared" si="8"/>
        <v>0</v>
      </c>
      <c r="N7" s="623"/>
      <c r="O7" s="823"/>
      <c r="P7" s="624"/>
      <c r="Q7" s="624"/>
      <c r="R7" s="624"/>
      <c r="S7" s="625"/>
      <c r="T7" s="812">
        <f t="shared" si="9"/>
        <v>0</v>
      </c>
      <c r="U7" s="100">
        <f t="shared" si="10"/>
        <v>0</v>
      </c>
      <c r="V7" s="101">
        <f t="shared" si="11"/>
        <v>0</v>
      </c>
      <c r="W7" s="102">
        <f t="shared" si="12"/>
        <v>0</v>
      </c>
      <c r="X7" s="69"/>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67"/>
    </row>
    <row r="8" spans="1:50" ht="31.5" x14ac:dyDescent="0.25">
      <c r="A8" s="67"/>
      <c r="B8" s="790" t="s">
        <v>693</v>
      </c>
      <c r="C8" s="911" t="s">
        <v>1038</v>
      </c>
      <c r="D8" s="907" t="s">
        <v>1039</v>
      </c>
      <c r="E8" s="906" t="s">
        <v>702</v>
      </c>
      <c r="F8" s="1102" t="s">
        <v>1085</v>
      </c>
      <c r="G8" s="355"/>
      <c r="H8" s="28">
        <v>1.0589999999999999</v>
      </c>
      <c r="I8" s="1142"/>
      <c r="J8" s="1145"/>
      <c r="K8" s="794">
        <f t="shared" si="0"/>
        <v>1.0589999999999999</v>
      </c>
      <c r="L8" s="795">
        <f t="shared" si="7"/>
        <v>0</v>
      </c>
      <c r="M8" s="795">
        <f t="shared" si="8"/>
        <v>0</v>
      </c>
      <c r="N8" s="797"/>
      <c r="O8" s="824"/>
      <c r="P8" s="798"/>
      <c r="Q8" s="798"/>
      <c r="R8" s="798"/>
      <c r="S8" s="913"/>
      <c r="T8" s="814">
        <f t="shared" si="9"/>
        <v>0</v>
      </c>
      <c r="U8" s="799">
        <f t="shared" si="10"/>
        <v>0</v>
      </c>
      <c r="V8" s="800">
        <f t="shared" si="11"/>
        <v>0</v>
      </c>
      <c r="W8" s="801">
        <f t="shared" si="12"/>
        <v>0</v>
      </c>
      <c r="X8" s="69"/>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67"/>
    </row>
    <row r="9" spans="1:50" ht="42" x14ac:dyDescent="0.25">
      <c r="A9" s="67"/>
      <c r="B9" s="790" t="s">
        <v>694</v>
      </c>
      <c r="C9" s="911" t="s">
        <v>695</v>
      </c>
      <c r="D9" s="907" t="s">
        <v>705</v>
      </c>
      <c r="E9" s="906" t="s">
        <v>703</v>
      </c>
      <c r="F9" s="1102" t="s">
        <v>1081</v>
      </c>
      <c r="G9" s="355"/>
      <c r="H9" s="28">
        <v>333.42500000000001</v>
      </c>
      <c r="I9" s="1142"/>
      <c r="J9" s="1145"/>
      <c r="K9" s="794">
        <f t="shared" si="0"/>
        <v>333.42500000000001</v>
      </c>
      <c r="L9" s="795">
        <f t="shared" ref="L9" si="13">K9*G9</f>
        <v>0</v>
      </c>
      <c r="M9" s="795">
        <f t="shared" ref="M9" si="14">L9*4</f>
        <v>0</v>
      </c>
      <c r="N9" s="797"/>
      <c r="O9" s="824"/>
      <c r="P9" s="798"/>
      <c r="Q9" s="798"/>
      <c r="R9" s="798"/>
      <c r="S9" s="913"/>
      <c r="T9" s="814">
        <f t="shared" ref="T9" si="15">IF(AND(G9&gt;0,N9=""),"tempo di esecuzione mancante",G9*N9*O9)</f>
        <v>0</v>
      </c>
      <c r="U9" s="799">
        <f t="shared" ref="U9" si="16">IFERROR(T9*4,"tempo di esecuzione mancante")</f>
        <v>0</v>
      </c>
      <c r="V9" s="800">
        <f t="shared" ref="V9" si="17">IFERROR(S9*T9,"tempo di esecuzione mancante")</f>
        <v>0</v>
      </c>
      <c r="W9" s="801">
        <f t="shared" ref="W9" si="18">IFERROR(V9*4,"tempo di esecuzione mancante")</f>
        <v>0</v>
      </c>
      <c r="X9" s="69"/>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67"/>
    </row>
    <row r="10" spans="1:50" ht="32" thickBot="1" x14ac:dyDescent="0.3">
      <c r="A10" s="67"/>
      <c r="B10" s="785" t="s">
        <v>696</v>
      </c>
      <c r="C10" s="786" t="s">
        <v>697</v>
      </c>
      <c r="D10" s="805" t="s">
        <v>1058</v>
      </c>
      <c r="E10" s="787" t="s">
        <v>704</v>
      </c>
      <c r="F10" s="1103" t="s">
        <v>1085</v>
      </c>
      <c r="G10" s="356"/>
      <c r="H10" s="874">
        <v>0.46</v>
      </c>
      <c r="I10" s="1143"/>
      <c r="J10" s="1146"/>
      <c r="K10" s="114">
        <f t="shared" si="0"/>
        <v>0.46</v>
      </c>
      <c r="L10" s="115">
        <f t="shared" si="1"/>
        <v>0</v>
      </c>
      <c r="M10" s="115">
        <f t="shared" si="2"/>
        <v>0</v>
      </c>
      <c r="N10" s="626"/>
      <c r="O10" s="825"/>
      <c r="P10" s="627"/>
      <c r="Q10" s="627"/>
      <c r="R10" s="627"/>
      <c r="S10" s="628"/>
      <c r="T10" s="815">
        <f t="shared" si="3"/>
        <v>0</v>
      </c>
      <c r="U10" s="121">
        <f t="shared" si="4"/>
        <v>0</v>
      </c>
      <c r="V10" s="122">
        <f t="shared" si="5"/>
        <v>0</v>
      </c>
      <c r="W10" s="123">
        <f t="shared" si="6"/>
        <v>0</v>
      </c>
      <c r="X10" s="69"/>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67"/>
    </row>
    <row r="11" spans="1:50" ht="28.5" customHeight="1" thickBot="1" x14ac:dyDescent="0.3">
      <c r="A11" s="70"/>
      <c r="B11" s="201"/>
      <c r="C11" s="201"/>
      <c r="D11" s="201"/>
      <c r="E11" s="201"/>
      <c r="F11" s="201"/>
      <c r="G11" s="201"/>
      <c r="H11" s="201"/>
      <c r="I11" s="201"/>
      <c r="J11" s="201"/>
      <c r="K11" s="285"/>
      <c r="L11" s="975">
        <f>SUM(L3:L10)</f>
        <v>0</v>
      </c>
      <c r="M11" s="977">
        <f>SUM(M3:M10)</f>
        <v>0</v>
      </c>
      <c r="N11" s="202"/>
      <c r="O11" s="202"/>
      <c r="P11" s="203"/>
      <c r="Q11" s="203"/>
      <c r="R11" s="203"/>
      <c r="S11" s="204"/>
      <c r="T11" s="980">
        <f>SUM($T$3:$T$10)</f>
        <v>0</v>
      </c>
      <c r="U11" s="981">
        <f>SUM($U$3:$U$10)</f>
        <v>0</v>
      </c>
      <c r="V11" s="982">
        <f>SUM($V$3:$V$10)</f>
        <v>0</v>
      </c>
      <c r="W11" s="983">
        <f>SUM($W$3:$W$10)</f>
        <v>0</v>
      </c>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67"/>
    </row>
    <row r="12" spans="1:50" ht="11.15" customHeight="1" thickBot="1" x14ac:dyDescent="0.3">
      <c r="A12" s="70"/>
      <c r="B12" s="70"/>
      <c r="C12" s="70"/>
      <c r="D12" s="70"/>
      <c r="E12" s="70"/>
      <c r="F12" s="70"/>
      <c r="G12" s="70"/>
      <c r="H12" s="70"/>
      <c r="I12" s="70"/>
      <c r="J12" s="70"/>
      <c r="K12" s="70"/>
      <c r="L12" s="201"/>
      <c r="M12" s="201"/>
      <c r="N12" s="70"/>
      <c r="O12" s="70"/>
      <c r="P12" s="70"/>
      <c r="Q12" s="70"/>
      <c r="R12" s="70"/>
      <c r="S12" s="67"/>
      <c r="T12" s="1135" t="s">
        <v>275</v>
      </c>
      <c r="U12" s="1136"/>
      <c r="V12" s="1137"/>
      <c r="W12" s="210">
        <f>IFERROR(W11/M11,0)</f>
        <v>0</v>
      </c>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67"/>
    </row>
    <row r="13" spans="1:50" ht="10.5" customHeight="1" x14ac:dyDescent="0.25">
      <c r="A13" s="70"/>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67"/>
    </row>
    <row r="14" spans="1:50" ht="10.5" customHeight="1" x14ac:dyDescent="0.25">
      <c r="A14" s="70"/>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67"/>
    </row>
    <row r="15" spans="1:50" ht="10.5" customHeight="1" x14ac:dyDescent="0.25">
      <c r="A15" s="70"/>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67"/>
    </row>
    <row r="16" spans="1:50" ht="11.15" customHeight="1" x14ac:dyDescent="0.25">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67"/>
    </row>
    <row r="17" spans="1:50" x14ac:dyDescent="0.2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67"/>
    </row>
    <row r="18" spans="1:50" x14ac:dyDescent="0.25">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67"/>
    </row>
    <row r="19" spans="1:50"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67"/>
    </row>
    <row r="20" spans="1:50"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67"/>
    </row>
    <row r="21" spans="1:50"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67"/>
    </row>
    <row r="22" spans="1:50"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67"/>
    </row>
    <row r="23" spans="1:50"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67"/>
    </row>
    <row r="24" spans="1:50"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67"/>
    </row>
    <row r="25" spans="1:50" ht="10.5" customHeight="1"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67"/>
    </row>
    <row r="26" spans="1:50" ht="10.5" customHeight="1"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67"/>
    </row>
    <row r="27" spans="1:50" ht="11.15" customHeight="1"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67"/>
    </row>
    <row r="28" spans="1:50" ht="10.5" customHeight="1"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67"/>
    </row>
    <row r="29" spans="1:50" ht="10.5" customHeight="1"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67"/>
    </row>
    <row r="30" spans="1:50" ht="10.5" customHeight="1"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67"/>
    </row>
    <row r="31" spans="1:50" ht="10.5" customHeight="1"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67"/>
    </row>
    <row r="32" spans="1:50" ht="10.5" customHeight="1"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67"/>
    </row>
    <row r="33" spans="1:50" ht="10.5" customHeight="1" x14ac:dyDescent="0.2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67"/>
    </row>
    <row r="34" spans="1:50" ht="10.5" customHeight="1" x14ac:dyDescent="0.2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67"/>
    </row>
    <row r="35" spans="1:50" ht="10.5" customHeight="1" x14ac:dyDescent="0.2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67"/>
    </row>
    <row r="36" spans="1:50" x14ac:dyDescent="0.2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67"/>
    </row>
    <row r="37" spans="1:50" x14ac:dyDescent="0.2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67"/>
    </row>
    <row r="38" spans="1:50" x14ac:dyDescent="0.2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67"/>
    </row>
    <row r="39" spans="1:50" x14ac:dyDescent="0.2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67"/>
    </row>
    <row r="40" spans="1:50" x14ac:dyDescent="0.2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67"/>
    </row>
    <row r="41" spans="1:50" x14ac:dyDescent="0.2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67"/>
    </row>
    <row r="42" spans="1:50" x14ac:dyDescent="0.2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67"/>
    </row>
    <row r="43" spans="1:50" x14ac:dyDescent="0.2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67"/>
    </row>
    <row r="44" spans="1:50" x14ac:dyDescent="0.2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67"/>
    </row>
    <row r="45" spans="1:50" x14ac:dyDescent="0.2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67"/>
    </row>
    <row r="46" spans="1:50" x14ac:dyDescent="0.2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67"/>
    </row>
    <row r="47" spans="1:50" x14ac:dyDescent="0.2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67"/>
    </row>
    <row r="48" spans="1:50" x14ac:dyDescent="0.2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67"/>
    </row>
    <row r="49" spans="1:50" x14ac:dyDescent="0.2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67"/>
    </row>
    <row r="50" spans="1:50" x14ac:dyDescent="0.2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67"/>
    </row>
    <row r="51" spans="1:50" x14ac:dyDescent="0.2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67"/>
    </row>
    <row r="52" spans="1:5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67"/>
    </row>
    <row r="53" spans="1:50" x14ac:dyDescent="0.2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67"/>
    </row>
    <row r="54" spans="1:50" x14ac:dyDescent="0.2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67"/>
    </row>
    <row r="55" spans="1:5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67"/>
    </row>
    <row r="56" spans="1:5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67"/>
    </row>
    <row r="57" spans="1:5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67"/>
    </row>
    <row r="58" spans="1:5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67"/>
    </row>
    <row r="59" spans="1:5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67"/>
    </row>
    <row r="60" spans="1:5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67"/>
    </row>
    <row r="61" spans="1:5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67"/>
    </row>
    <row r="62" spans="1:5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67"/>
    </row>
    <row r="63" spans="1:5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67"/>
    </row>
    <row r="64" spans="1:5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67"/>
    </row>
    <row r="65" spans="1:5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67"/>
    </row>
    <row r="66" spans="1:5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67"/>
    </row>
    <row r="67" spans="1:5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67"/>
    </row>
    <row r="68" spans="1:5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67"/>
    </row>
    <row r="69" spans="1:5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67"/>
    </row>
    <row r="70" spans="1:5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67"/>
    </row>
    <row r="71" spans="1:5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67"/>
    </row>
    <row r="72" spans="1:5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67"/>
    </row>
    <row r="73" spans="1:5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67"/>
    </row>
    <row r="74" spans="1:5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67"/>
    </row>
    <row r="75" spans="1:5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67"/>
    </row>
    <row r="76" spans="1:5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67"/>
    </row>
    <row r="77" spans="1:5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67"/>
    </row>
    <row r="78" spans="1:5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67"/>
    </row>
    <row r="79" spans="1:50" x14ac:dyDescent="0.25">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594"/>
    </row>
  </sheetData>
  <sheetProtection selectLockedCells="1"/>
  <dataConsolidate link="1"/>
  <mergeCells count="3">
    <mergeCell ref="T12:V12"/>
    <mergeCell ref="I3:I10"/>
    <mergeCell ref="J3:J10"/>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3"/>
  <sheetViews>
    <sheetView zoomScaleNormal="100" workbookViewId="0">
      <selection activeCell="D9" sqref="D9:D14"/>
    </sheetView>
  </sheetViews>
  <sheetFormatPr defaultColWidth="9.1796875" defaultRowHeight="10.5" x14ac:dyDescent="0.25"/>
  <cols>
    <col min="1" max="1" width="1.81640625" style="600" customWidth="1"/>
    <col min="2" max="2" width="10.1796875" style="600" customWidth="1"/>
    <col min="3" max="3" width="15.7265625" style="600" customWidth="1"/>
    <col min="4" max="4" width="10.7265625" style="600" customWidth="1"/>
    <col min="5" max="5" width="51" style="600" customWidth="1"/>
    <col min="6" max="6" width="14.453125" style="600" bestFit="1" customWidth="1"/>
    <col min="7" max="7" width="8.1796875" style="600" customWidth="1"/>
    <col min="8" max="8" width="11.81640625" style="600" customWidth="1"/>
    <col min="9" max="9" width="13.453125" style="600" bestFit="1" customWidth="1"/>
    <col min="10" max="11" width="6.81640625" style="600" bestFit="1" customWidth="1"/>
    <col min="12" max="12" width="17" style="600" customWidth="1"/>
    <col min="13" max="13" width="12" style="600" bestFit="1" customWidth="1"/>
    <col min="14" max="14" width="13.54296875" style="600" customWidth="1"/>
    <col min="15" max="15" width="13.81640625" style="600" customWidth="1"/>
    <col min="16" max="16" width="9.81640625" style="600" customWidth="1"/>
    <col min="17" max="19" width="15.26953125" style="600" customWidth="1"/>
    <col min="20" max="20" width="11.26953125" style="600" customWidth="1"/>
    <col min="21" max="21" width="7.7265625" style="600" bestFit="1" customWidth="1"/>
    <col min="22" max="22" width="13.81640625" style="600" bestFit="1" customWidth="1"/>
    <col min="23" max="23" width="13.81640625" style="600" customWidth="1"/>
    <col min="24" max="24" width="15.81640625" style="600" customWidth="1"/>
    <col min="25" max="25" width="13.54296875" style="600" bestFit="1" customWidth="1"/>
    <col min="26" max="16384" width="9.1796875" style="600"/>
  </cols>
  <sheetData>
    <row r="1" spans="1:52" s="1073" customFormat="1" ht="25.5" customHeight="1" thickBot="1" x14ac:dyDescent="0.4">
      <c r="A1" s="1069"/>
      <c r="B1" s="395" t="s">
        <v>507</v>
      </c>
      <c r="C1" s="1070"/>
      <c r="D1" s="1075"/>
      <c r="E1" s="1070"/>
      <c r="F1" s="1070"/>
      <c r="G1" s="1070"/>
      <c r="H1" s="1070"/>
      <c r="I1" s="1070"/>
      <c r="J1" s="1070"/>
      <c r="K1" s="1070"/>
      <c r="L1" s="1070"/>
      <c r="M1" s="1070"/>
      <c r="N1" s="1070"/>
      <c r="O1" s="1070"/>
      <c r="P1" s="1070"/>
      <c r="Q1" s="1070"/>
      <c r="R1" s="1070"/>
      <c r="S1" s="1070"/>
      <c r="T1" s="1070"/>
      <c r="U1" s="1070"/>
      <c r="V1" s="1070"/>
      <c r="W1" s="1070"/>
      <c r="X1" s="1070"/>
      <c r="Y1" s="1070"/>
      <c r="Z1" s="1071"/>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72"/>
      <c r="AY1" s="1072"/>
      <c r="AZ1" s="1069"/>
    </row>
    <row r="2" spans="1:52" ht="53" thickBot="1" x14ac:dyDescent="0.3">
      <c r="A2" s="67"/>
      <c r="B2" s="71" t="s">
        <v>509</v>
      </c>
      <c r="C2" s="72" t="s">
        <v>514</v>
      </c>
      <c r="D2" s="72" t="s">
        <v>510</v>
      </c>
      <c r="E2" s="72" t="s">
        <v>0</v>
      </c>
      <c r="F2" s="72" t="s">
        <v>230</v>
      </c>
      <c r="G2" s="73" t="s">
        <v>564</v>
      </c>
      <c r="H2" s="353" t="s">
        <v>526</v>
      </c>
      <c r="I2" s="461" t="s">
        <v>1209</v>
      </c>
      <c r="J2" s="463" t="s">
        <v>134</v>
      </c>
      <c r="K2" s="462" t="s">
        <v>717</v>
      </c>
      <c r="L2" s="462" t="s">
        <v>1210</v>
      </c>
      <c r="M2" s="74" t="s">
        <v>42</v>
      </c>
      <c r="N2" s="74" t="s">
        <v>56</v>
      </c>
      <c r="O2" s="912" t="s">
        <v>1208</v>
      </c>
      <c r="P2" s="295" t="s">
        <v>1116</v>
      </c>
      <c r="Q2" s="295" t="s">
        <v>447</v>
      </c>
      <c r="R2" s="295" t="s">
        <v>448</v>
      </c>
      <c r="S2" s="295" t="s">
        <v>449</v>
      </c>
      <c r="T2" s="759" t="s">
        <v>474</v>
      </c>
      <c r="U2" s="816" t="s">
        <v>43</v>
      </c>
      <c r="V2" s="763" t="s">
        <v>238</v>
      </c>
      <c r="W2" s="75" t="s">
        <v>237</v>
      </c>
      <c r="X2" s="462" t="s">
        <v>44</v>
      </c>
      <c r="Y2" s="75" t="s">
        <v>45</v>
      </c>
      <c r="Z2" s="69"/>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67"/>
    </row>
    <row r="3" spans="1:52" ht="41.15" customHeight="1" x14ac:dyDescent="0.25">
      <c r="A3" s="67"/>
      <c r="B3" s="781" t="s">
        <v>542</v>
      </c>
      <c r="C3" s="908" t="s">
        <v>515</v>
      </c>
      <c r="D3" s="1163" t="s">
        <v>1059</v>
      </c>
      <c r="E3" s="1164" t="s">
        <v>1063</v>
      </c>
      <c r="F3" s="125" t="s">
        <v>521</v>
      </c>
      <c r="G3" s="782" t="s">
        <v>25</v>
      </c>
      <c r="H3" s="354"/>
      <c r="I3" s="736">
        <v>918.34199999999998</v>
      </c>
      <c r="J3" s="1157"/>
      <c r="K3" s="1160" t="s">
        <v>505</v>
      </c>
      <c r="L3" s="79">
        <f>ROUND(I3*(1-$J$3),3)</f>
        <v>918.34199999999998</v>
      </c>
      <c r="M3" s="80">
        <f>L3*H3</f>
        <v>0</v>
      </c>
      <c r="N3" s="81">
        <f>M3*4</f>
        <v>0</v>
      </c>
      <c r="O3" s="806"/>
      <c r="P3" s="822"/>
      <c r="Q3" s="621"/>
      <c r="R3" s="621"/>
      <c r="S3" s="621"/>
      <c r="T3" s="807"/>
      <c r="U3" s="817">
        <f>VLOOKUP(G3,appoggio!$A$2:$C$15,2,FALSE)</f>
        <v>2</v>
      </c>
      <c r="V3" s="811">
        <f>IF(AND(H3&gt;0,O3=""),"tempo di intervento mancante",H3*O3*P3*U3)</f>
        <v>0</v>
      </c>
      <c r="W3" s="86">
        <f>IFERROR(V3*4,"tempo di intervento mancante")</f>
        <v>0</v>
      </c>
      <c r="X3" s="87">
        <f>IFERROR(T3*V3,"tempo di intervento mancante")</f>
        <v>0</v>
      </c>
      <c r="Y3" s="88">
        <f>IFERROR(X3*4,"tempo di intervento mancante")</f>
        <v>0</v>
      </c>
      <c r="Z3" s="69"/>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67"/>
    </row>
    <row r="4" spans="1:52" ht="50.5" customHeight="1" x14ac:dyDescent="0.25">
      <c r="A4" s="67"/>
      <c r="B4" s="783" t="s">
        <v>543</v>
      </c>
      <c r="C4" s="909" t="s">
        <v>516</v>
      </c>
      <c r="D4" s="1153"/>
      <c r="E4" s="1139"/>
      <c r="F4" s="91" t="s">
        <v>521</v>
      </c>
      <c r="G4" s="784" t="s">
        <v>25</v>
      </c>
      <c r="H4" s="355"/>
      <c r="I4" s="737">
        <v>1102.01</v>
      </c>
      <c r="J4" s="1158"/>
      <c r="K4" s="1161"/>
      <c r="L4" s="93">
        <f t="shared" ref="L4:L8" si="0">ROUND(I4*(1-$J$3),3)</f>
        <v>1102.01</v>
      </c>
      <c r="M4" s="94">
        <f t="shared" ref="M4:M8" si="1">L4*H4</f>
        <v>0</v>
      </c>
      <c r="N4" s="95">
        <f t="shared" ref="N4:N14" si="2">M4*4</f>
        <v>0</v>
      </c>
      <c r="O4" s="623"/>
      <c r="P4" s="823"/>
      <c r="Q4" s="624"/>
      <c r="R4" s="624"/>
      <c r="S4" s="624"/>
      <c r="T4" s="808"/>
      <c r="U4" s="818">
        <f>VLOOKUP(G4,appoggio!$A$2:$C$15,2,FALSE)</f>
        <v>2</v>
      </c>
      <c r="V4" s="812">
        <f t="shared" ref="V4:V8" si="3">IF(AND(H4&gt;0,O4=""),"tempo di intervento mancante",H4*O4*P4*U4)</f>
        <v>0</v>
      </c>
      <c r="W4" s="100">
        <f t="shared" ref="W4:W14" si="4">IFERROR(V4*4,"tempo di intervento mancante")</f>
        <v>0</v>
      </c>
      <c r="X4" s="101">
        <f t="shared" ref="X4:X8" si="5">IFERROR(T4*V4,"tempo di intervento mancante")</f>
        <v>0</v>
      </c>
      <c r="Y4" s="102">
        <f t="shared" ref="Y4:Y14" si="6">IFERROR(X4*4,"tempo di intervento mancante")</f>
        <v>0</v>
      </c>
      <c r="Z4" s="69"/>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67"/>
    </row>
    <row r="5" spans="1:52" ht="52.5" customHeight="1" x14ac:dyDescent="0.25">
      <c r="A5" s="67"/>
      <c r="B5" s="783" t="s">
        <v>544</v>
      </c>
      <c r="C5" s="910" t="s">
        <v>517</v>
      </c>
      <c r="D5" s="1154"/>
      <c r="E5" s="1140"/>
      <c r="F5" s="91" t="s">
        <v>521</v>
      </c>
      <c r="G5" s="784" t="s">
        <v>25</v>
      </c>
      <c r="H5" s="355"/>
      <c r="I5" s="27">
        <v>1322.412</v>
      </c>
      <c r="J5" s="1158"/>
      <c r="K5" s="1161"/>
      <c r="L5" s="747">
        <f t="shared" si="0"/>
        <v>1322.412</v>
      </c>
      <c r="M5" s="103">
        <f t="shared" si="1"/>
        <v>0</v>
      </c>
      <c r="N5" s="104">
        <f t="shared" si="2"/>
        <v>0</v>
      </c>
      <c r="O5" s="623"/>
      <c r="P5" s="823"/>
      <c r="Q5" s="624"/>
      <c r="R5" s="624"/>
      <c r="S5" s="624"/>
      <c r="T5" s="808"/>
      <c r="U5" s="819">
        <f>VLOOKUP(G5,appoggio!$A$2:$C$15,2,FALSE)</f>
        <v>2</v>
      </c>
      <c r="V5" s="813">
        <f t="shared" si="3"/>
        <v>0</v>
      </c>
      <c r="W5" s="109">
        <f t="shared" si="4"/>
        <v>0</v>
      </c>
      <c r="X5" s="110">
        <f t="shared" si="5"/>
        <v>0</v>
      </c>
      <c r="Y5" s="111">
        <f t="shared" si="6"/>
        <v>0</v>
      </c>
      <c r="Z5" s="69"/>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67"/>
    </row>
    <row r="6" spans="1:52" ht="84" x14ac:dyDescent="0.25">
      <c r="A6" s="67"/>
      <c r="B6" s="783" t="s">
        <v>511</v>
      </c>
      <c r="C6" s="910" t="s">
        <v>518</v>
      </c>
      <c r="D6" s="803" t="s">
        <v>1060</v>
      </c>
      <c r="E6" s="90" t="s">
        <v>1206</v>
      </c>
      <c r="F6" s="91" t="s">
        <v>522</v>
      </c>
      <c r="G6" s="784" t="s">
        <v>25</v>
      </c>
      <c r="H6" s="355"/>
      <c r="I6" s="28">
        <v>332.93</v>
      </c>
      <c r="J6" s="1158"/>
      <c r="K6" s="1161"/>
      <c r="L6" s="112">
        <f t="shared" si="0"/>
        <v>332.93</v>
      </c>
      <c r="M6" s="103">
        <f t="shared" si="1"/>
        <v>0</v>
      </c>
      <c r="N6" s="104">
        <f t="shared" si="2"/>
        <v>0</v>
      </c>
      <c r="O6" s="623"/>
      <c r="P6" s="823"/>
      <c r="Q6" s="624"/>
      <c r="R6" s="624"/>
      <c r="S6" s="624"/>
      <c r="T6" s="808"/>
      <c r="U6" s="819">
        <f>VLOOKUP(G6,appoggio!$A$2:$C$15,2,FALSE)</f>
        <v>2</v>
      </c>
      <c r="V6" s="813">
        <f t="shared" si="3"/>
        <v>0</v>
      </c>
      <c r="W6" s="109">
        <f t="shared" si="4"/>
        <v>0</v>
      </c>
      <c r="X6" s="110">
        <f t="shared" si="5"/>
        <v>0</v>
      </c>
      <c r="Y6" s="111">
        <f t="shared" si="6"/>
        <v>0</v>
      </c>
      <c r="Z6" s="69"/>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67"/>
    </row>
    <row r="7" spans="1:52" ht="94.5" x14ac:dyDescent="0.25">
      <c r="A7" s="67"/>
      <c r="B7" s="790" t="s">
        <v>512</v>
      </c>
      <c r="C7" s="911" t="s">
        <v>519</v>
      </c>
      <c r="D7" s="803" t="s">
        <v>1061</v>
      </c>
      <c r="E7" s="90" t="s">
        <v>1205</v>
      </c>
      <c r="F7" s="792" t="s">
        <v>523</v>
      </c>
      <c r="G7" s="793" t="s">
        <v>25</v>
      </c>
      <c r="H7" s="355"/>
      <c r="I7" s="28">
        <v>513.524</v>
      </c>
      <c r="J7" s="1158"/>
      <c r="K7" s="1161"/>
      <c r="L7" s="794">
        <f t="shared" si="0"/>
        <v>513.524</v>
      </c>
      <c r="M7" s="795">
        <f t="shared" si="1"/>
        <v>0</v>
      </c>
      <c r="N7" s="796">
        <f t="shared" si="2"/>
        <v>0</v>
      </c>
      <c r="O7" s="797"/>
      <c r="P7" s="824"/>
      <c r="Q7" s="798"/>
      <c r="R7" s="798"/>
      <c r="S7" s="798"/>
      <c r="T7" s="809"/>
      <c r="U7" s="820">
        <f>VLOOKUP(G7,appoggio!$A$2:$C$15,2,FALSE)</f>
        <v>2</v>
      </c>
      <c r="V7" s="814">
        <f t="shared" si="3"/>
        <v>0</v>
      </c>
      <c r="W7" s="799">
        <f t="shared" si="4"/>
        <v>0</v>
      </c>
      <c r="X7" s="800">
        <f t="shared" si="5"/>
        <v>0</v>
      </c>
      <c r="Y7" s="801">
        <f t="shared" si="6"/>
        <v>0</v>
      </c>
      <c r="Z7" s="69"/>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67"/>
    </row>
    <row r="8" spans="1:52" ht="84.5" thickBot="1" x14ac:dyDescent="0.3">
      <c r="A8" s="67"/>
      <c r="B8" s="785" t="s">
        <v>513</v>
      </c>
      <c r="C8" s="915" t="s">
        <v>520</v>
      </c>
      <c r="D8" s="805" t="s">
        <v>1062</v>
      </c>
      <c r="E8" s="90" t="s">
        <v>1204</v>
      </c>
      <c r="F8" s="788" t="s">
        <v>1030</v>
      </c>
      <c r="G8" s="789" t="s">
        <v>11</v>
      </c>
      <c r="H8" s="355"/>
      <c r="I8" s="28">
        <v>822.226</v>
      </c>
      <c r="J8" s="1158"/>
      <c r="K8" s="1161"/>
      <c r="L8" s="114">
        <f t="shared" si="0"/>
        <v>822.226</v>
      </c>
      <c r="M8" s="115">
        <f t="shared" si="1"/>
        <v>0</v>
      </c>
      <c r="N8" s="116">
        <f t="shared" si="2"/>
        <v>0</v>
      </c>
      <c r="O8" s="626"/>
      <c r="P8" s="825"/>
      <c r="Q8" s="627"/>
      <c r="R8" s="627"/>
      <c r="S8" s="627"/>
      <c r="T8" s="810"/>
      <c r="U8" s="821">
        <f>VLOOKUP(G8,appoggio!$A$2:$C$15,2,FALSE)</f>
        <v>4</v>
      </c>
      <c r="V8" s="815">
        <f t="shared" si="3"/>
        <v>0</v>
      </c>
      <c r="W8" s="121">
        <f t="shared" si="4"/>
        <v>0</v>
      </c>
      <c r="X8" s="122">
        <f t="shared" si="5"/>
        <v>0</v>
      </c>
      <c r="Y8" s="123">
        <f t="shared" si="6"/>
        <v>0</v>
      </c>
      <c r="Z8" s="69"/>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67"/>
    </row>
    <row r="9" spans="1:52" ht="31.5" x14ac:dyDescent="0.25">
      <c r="A9" s="67"/>
      <c r="B9" s="781" t="s">
        <v>545</v>
      </c>
      <c r="C9" s="908" t="s">
        <v>515</v>
      </c>
      <c r="D9" s="1165" t="s">
        <v>1226</v>
      </c>
      <c r="E9" s="124" t="s">
        <v>530</v>
      </c>
      <c r="F9" s="125" t="s">
        <v>521</v>
      </c>
      <c r="G9" s="870"/>
      <c r="H9" s="354"/>
      <c r="I9" s="826">
        <v>229.58600000000001</v>
      </c>
      <c r="J9" s="1158"/>
      <c r="K9" s="1161"/>
      <c r="L9" s="79">
        <f>ROUND(I9*(1-$J$3),3)</f>
        <v>229.58600000000001</v>
      </c>
      <c r="M9" s="80">
        <f>G9*L9*H9</f>
        <v>0</v>
      </c>
      <c r="N9" s="81">
        <f>M9*4</f>
        <v>0</v>
      </c>
      <c r="O9" s="806"/>
      <c r="P9" s="822"/>
      <c r="Q9" s="621"/>
      <c r="R9" s="621"/>
      <c r="S9" s="621"/>
      <c r="T9" s="807"/>
      <c r="U9" s="817">
        <f>G9</f>
        <v>0</v>
      </c>
      <c r="V9" s="811">
        <f t="shared" ref="V9:V14" si="7">IF(AND(H9&gt;0,O9=""),"tempo di intervento mancante",H9*O9*P9*U9)</f>
        <v>0</v>
      </c>
      <c r="W9" s="86">
        <f t="shared" si="4"/>
        <v>0</v>
      </c>
      <c r="X9" s="87">
        <f t="shared" ref="X9:X14" si="8">IFERROR(T9*V9,"tempo di intervento mancante")</f>
        <v>0</v>
      </c>
      <c r="Y9" s="88">
        <f t="shared" si="6"/>
        <v>0</v>
      </c>
      <c r="Z9" s="69"/>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67"/>
    </row>
    <row r="10" spans="1:52" ht="31.5" x14ac:dyDescent="0.25">
      <c r="A10" s="67"/>
      <c r="B10" s="783" t="s">
        <v>546</v>
      </c>
      <c r="C10" s="909" t="s">
        <v>516</v>
      </c>
      <c r="D10" s="1133"/>
      <c r="E10" s="90" t="s">
        <v>530</v>
      </c>
      <c r="F10" s="91" t="s">
        <v>521</v>
      </c>
      <c r="G10" s="871"/>
      <c r="H10" s="355"/>
      <c r="I10" s="827">
        <v>275.50299999999999</v>
      </c>
      <c r="J10" s="1158"/>
      <c r="K10" s="1161"/>
      <c r="L10" s="93">
        <f t="shared" ref="L10:L14" si="9">ROUND(I10*(1-$J$3),3)</f>
        <v>275.50299999999999</v>
      </c>
      <c r="M10" s="94">
        <f t="shared" ref="M10:M14" si="10">G10*L10*H10</f>
        <v>0</v>
      </c>
      <c r="N10" s="95">
        <f t="shared" si="2"/>
        <v>0</v>
      </c>
      <c r="O10" s="623"/>
      <c r="P10" s="823"/>
      <c r="Q10" s="624"/>
      <c r="R10" s="624"/>
      <c r="S10" s="624"/>
      <c r="T10" s="808"/>
      <c r="U10" s="818">
        <f t="shared" ref="U10:U14" si="11">G10</f>
        <v>0</v>
      </c>
      <c r="V10" s="812">
        <f t="shared" si="7"/>
        <v>0</v>
      </c>
      <c r="W10" s="100">
        <f t="shared" si="4"/>
        <v>0</v>
      </c>
      <c r="X10" s="101">
        <f t="shared" si="8"/>
        <v>0</v>
      </c>
      <c r="Y10" s="102">
        <f t="shared" si="6"/>
        <v>0</v>
      </c>
      <c r="Z10" s="69"/>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67"/>
    </row>
    <row r="11" spans="1:52" ht="31.5" x14ac:dyDescent="0.25">
      <c r="A11" s="67"/>
      <c r="B11" s="783" t="s">
        <v>547</v>
      </c>
      <c r="C11" s="910" t="s">
        <v>517</v>
      </c>
      <c r="D11" s="1134"/>
      <c r="E11" s="90" t="s">
        <v>530</v>
      </c>
      <c r="F11" s="91" t="s">
        <v>521</v>
      </c>
      <c r="G11" s="871"/>
      <c r="H11" s="355"/>
      <c r="I11" s="828">
        <v>330.60300000000001</v>
      </c>
      <c r="J11" s="1158"/>
      <c r="K11" s="1161"/>
      <c r="L11" s="747">
        <f t="shared" si="9"/>
        <v>330.60300000000001</v>
      </c>
      <c r="M11" s="103">
        <f t="shared" si="10"/>
        <v>0</v>
      </c>
      <c r="N11" s="104">
        <f t="shared" si="2"/>
        <v>0</v>
      </c>
      <c r="O11" s="623"/>
      <c r="P11" s="823"/>
      <c r="Q11" s="624"/>
      <c r="R11" s="624"/>
      <c r="S11" s="624"/>
      <c r="T11" s="808"/>
      <c r="U11" s="819">
        <f t="shared" si="11"/>
        <v>0</v>
      </c>
      <c r="V11" s="813">
        <f t="shared" si="7"/>
        <v>0</v>
      </c>
      <c r="W11" s="109">
        <f t="shared" si="4"/>
        <v>0</v>
      </c>
      <c r="X11" s="110">
        <f t="shared" si="8"/>
        <v>0</v>
      </c>
      <c r="Y11" s="111">
        <f t="shared" si="6"/>
        <v>0</v>
      </c>
      <c r="Z11" s="69"/>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67"/>
    </row>
    <row r="12" spans="1:52" ht="31.5" x14ac:dyDescent="0.25">
      <c r="A12" s="67"/>
      <c r="B12" s="783" t="s">
        <v>527</v>
      </c>
      <c r="C12" s="1053" t="s">
        <v>518</v>
      </c>
      <c r="D12" s="1121" t="s">
        <v>1227</v>
      </c>
      <c r="E12" s="90" t="s">
        <v>530</v>
      </c>
      <c r="F12" s="91" t="s">
        <v>522</v>
      </c>
      <c r="G12" s="871"/>
      <c r="H12" s="355"/>
      <c r="I12" s="829">
        <v>82.983000000000004</v>
      </c>
      <c r="J12" s="1158"/>
      <c r="K12" s="1161"/>
      <c r="L12" s="112">
        <f t="shared" si="9"/>
        <v>82.983000000000004</v>
      </c>
      <c r="M12" s="103">
        <f t="shared" si="10"/>
        <v>0</v>
      </c>
      <c r="N12" s="104">
        <f t="shared" si="2"/>
        <v>0</v>
      </c>
      <c r="O12" s="623"/>
      <c r="P12" s="823"/>
      <c r="Q12" s="624"/>
      <c r="R12" s="624"/>
      <c r="S12" s="624"/>
      <c r="T12" s="808"/>
      <c r="U12" s="819">
        <f t="shared" si="11"/>
        <v>0</v>
      </c>
      <c r="V12" s="813">
        <f t="shared" si="7"/>
        <v>0</v>
      </c>
      <c r="W12" s="109">
        <f t="shared" si="4"/>
        <v>0</v>
      </c>
      <c r="X12" s="110">
        <f t="shared" si="8"/>
        <v>0</v>
      </c>
      <c r="Y12" s="111">
        <f t="shared" si="6"/>
        <v>0</v>
      </c>
      <c r="Z12" s="69"/>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67"/>
    </row>
    <row r="13" spans="1:52" ht="31.5" x14ac:dyDescent="0.25">
      <c r="A13" s="67"/>
      <c r="B13" s="790" t="s">
        <v>528</v>
      </c>
      <c r="C13" s="911" t="s">
        <v>519</v>
      </c>
      <c r="D13" s="1120" t="s">
        <v>1228</v>
      </c>
      <c r="E13" s="791" t="s">
        <v>530</v>
      </c>
      <c r="F13" s="792" t="s">
        <v>523</v>
      </c>
      <c r="G13" s="872"/>
      <c r="H13" s="355"/>
      <c r="I13" s="829">
        <v>128.131</v>
      </c>
      <c r="J13" s="1158"/>
      <c r="K13" s="1161"/>
      <c r="L13" s="794">
        <f t="shared" si="9"/>
        <v>128.131</v>
      </c>
      <c r="M13" s="795">
        <f t="shared" si="10"/>
        <v>0</v>
      </c>
      <c r="N13" s="796">
        <f t="shared" si="2"/>
        <v>0</v>
      </c>
      <c r="O13" s="797"/>
      <c r="P13" s="824"/>
      <c r="Q13" s="798"/>
      <c r="R13" s="798"/>
      <c r="S13" s="798"/>
      <c r="T13" s="809"/>
      <c r="U13" s="820">
        <f t="shared" si="11"/>
        <v>0</v>
      </c>
      <c r="V13" s="814">
        <f t="shared" si="7"/>
        <v>0</v>
      </c>
      <c r="W13" s="799">
        <f t="shared" si="4"/>
        <v>0</v>
      </c>
      <c r="X13" s="800">
        <f t="shared" si="8"/>
        <v>0</v>
      </c>
      <c r="Y13" s="801">
        <f t="shared" si="6"/>
        <v>0</v>
      </c>
      <c r="Z13" s="69"/>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67"/>
    </row>
    <row r="14" spans="1:52" ht="32" thickBot="1" x14ac:dyDescent="0.3">
      <c r="A14" s="67"/>
      <c r="B14" s="785" t="s">
        <v>529</v>
      </c>
      <c r="C14" s="915" t="s">
        <v>520</v>
      </c>
      <c r="D14" s="1122" t="s">
        <v>1229</v>
      </c>
      <c r="E14" s="787" t="s">
        <v>531</v>
      </c>
      <c r="F14" s="788" t="s">
        <v>1030</v>
      </c>
      <c r="G14" s="873"/>
      <c r="H14" s="356"/>
      <c r="I14" s="830">
        <v>104.77800000000001</v>
      </c>
      <c r="J14" s="1159"/>
      <c r="K14" s="1162"/>
      <c r="L14" s="114">
        <f t="shared" si="9"/>
        <v>104.77800000000001</v>
      </c>
      <c r="M14" s="115">
        <f t="shared" si="10"/>
        <v>0</v>
      </c>
      <c r="N14" s="116">
        <f t="shared" si="2"/>
        <v>0</v>
      </c>
      <c r="O14" s="626"/>
      <c r="P14" s="825"/>
      <c r="Q14" s="627"/>
      <c r="R14" s="627"/>
      <c r="S14" s="627"/>
      <c r="T14" s="810"/>
      <c r="U14" s="821">
        <f t="shared" si="11"/>
        <v>0</v>
      </c>
      <c r="V14" s="815">
        <f t="shared" si="7"/>
        <v>0</v>
      </c>
      <c r="W14" s="121">
        <f t="shared" si="4"/>
        <v>0</v>
      </c>
      <c r="X14" s="122">
        <f t="shared" si="8"/>
        <v>0</v>
      </c>
      <c r="Y14" s="123">
        <f t="shared" si="6"/>
        <v>0</v>
      </c>
      <c r="Z14" s="69"/>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67"/>
    </row>
    <row r="15" spans="1:52" ht="21.75" customHeight="1" thickBot="1" x14ac:dyDescent="0.3">
      <c r="A15" s="70"/>
      <c r="B15" s="201"/>
      <c r="C15" s="201"/>
      <c r="D15" s="201"/>
      <c r="E15" s="201"/>
      <c r="F15" s="201"/>
      <c r="G15" s="201"/>
      <c r="H15" s="201"/>
      <c r="I15" s="201"/>
      <c r="J15" s="201"/>
      <c r="K15" s="201"/>
      <c r="L15" s="285"/>
      <c r="M15" s="975">
        <f>SUM(M3:M14)</f>
        <v>0</v>
      </c>
      <c r="N15" s="977">
        <f>SUM(N3:N14)</f>
        <v>0</v>
      </c>
      <c r="O15" s="202"/>
      <c r="P15" s="202"/>
      <c r="Q15" s="203"/>
      <c r="R15" s="203"/>
      <c r="S15" s="203"/>
      <c r="T15" s="203"/>
      <c r="U15" s="204"/>
      <c r="V15" s="980">
        <f>SUM($V$3:$V$14)</f>
        <v>0</v>
      </c>
      <c r="W15" s="981">
        <f>SUM($W$3:$W$14)</f>
        <v>0</v>
      </c>
      <c r="X15" s="982">
        <f>SUM($X$3:$X$14)</f>
        <v>0</v>
      </c>
      <c r="Y15" s="983">
        <f>SUM($Y$3:$Y$14)</f>
        <v>0</v>
      </c>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67"/>
    </row>
    <row r="16" spans="1:52" ht="11" thickBot="1" x14ac:dyDescent="0.3">
      <c r="A16" s="70"/>
      <c r="B16" s="70"/>
      <c r="C16" s="70"/>
      <c r="D16" s="70"/>
      <c r="E16" s="70"/>
      <c r="F16" s="70"/>
      <c r="G16" s="70"/>
      <c r="H16" s="70"/>
      <c r="I16" s="70"/>
      <c r="J16" s="70"/>
      <c r="K16" s="70"/>
      <c r="L16" s="70"/>
      <c r="M16" s="201"/>
      <c r="N16" s="201"/>
      <c r="O16" s="70"/>
      <c r="P16" s="70"/>
      <c r="Q16" s="70"/>
      <c r="R16" s="70"/>
      <c r="S16" s="70"/>
      <c r="T16" s="70"/>
      <c r="U16" s="67"/>
      <c r="V16" s="1135" t="s">
        <v>275</v>
      </c>
      <c r="W16" s="1136"/>
      <c r="X16" s="1137"/>
      <c r="Y16" s="210">
        <f>IFERROR(Y15/N15,0)</f>
        <v>0</v>
      </c>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67"/>
    </row>
    <row r="17" spans="1:52" x14ac:dyDescent="0.2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67"/>
    </row>
    <row r="18" spans="1:52" x14ac:dyDescent="0.25">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67"/>
    </row>
    <row r="19" spans="1:52"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67"/>
    </row>
    <row r="20" spans="1:52"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67"/>
    </row>
    <row r="21" spans="1:52"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67"/>
    </row>
    <row r="22" spans="1:52"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67"/>
    </row>
    <row r="23" spans="1:52"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67"/>
    </row>
    <row r="24" spans="1:52"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67"/>
    </row>
    <row r="25" spans="1:52"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67"/>
    </row>
    <row r="26" spans="1:52"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67"/>
    </row>
    <row r="27" spans="1:52"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67"/>
    </row>
    <row r="28" spans="1:52"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67"/>
    </row>
    <row r="29" spans="1:52"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67"/>
    </row>
    <row r="30" spans="1:52"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67"/>
    </row>
    <row r="31" spans="1:52"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67"/>
    </row>
    <row r="32" spans="1:52"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67"/>
    </row>
    <row r="33" spans="1:52" x14ac:dyDescent="0.2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67"/>
    </row>
    <row r="34" spans="1:52" x14ac:dyDescent="0.2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67"/>
    </row>
    <row r="35" spans="1:52" x14ac:dyDescent="0.2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67"/>
    </row>
    <row r="36" spans="1:52" x14ac:dyDescent="0.2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67"/>
    </row>
    <row r="37" spans="1:52" x14ac:dyDescent="0.2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67"/>
    </row>
    <row r="38" spans="1:52" x14ac:dyDescent="0.2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67"/>
    </row>
    <row r="39" spans="1:52" x14ac:dyDescent="0.2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67"/>
    </row>
    <row r="40" spans="1:52" x14ac:dyDescent="0.2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67"/>
    </row>
    <row r="41" spans="1:52" x14ac:dyDescent="0.2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67"/>
    </row>
    <row r="42" spans="1:52" x14ac:dyDescent="0.2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67"/>
    </row>
    <row r="43" spans="1:52" x14ac:dyDescent="0.2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67"/>
    </row>
    <row r="44" spans="1:52" x14ac:dyDescent="0.2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67"/>
    </row>
    <row r="45" spans="1:52" x14ac:dyDescent="0.2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67"/>
    </row>
    <row r="46" spans="1:52" x14ac:dyDescent="0.2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67"/>
    </row>
    <row r="47" spans="1:52" x14ac:dyDescent="0.2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67"/>
    </row>
    <row r="48" spans="1:52" x14ac:dyDescent="0.2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67"/>
    </row>
    <row r="49" spans="1:52" x14ac:dyDescent="0.2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67"/>
    </row>
    <row r="50" spans="1:52" x14ac:dyDescent="0.2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67"/>
    </row>
    <row r="51" spans="1:52" x14ac:dyDescent="0.2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67"/>
    </row>
    <row r="52" spans="1:52"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67"/>
    </row>
    <row r="53" spans="1:52" x14ac:dyDescent="0.2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67"/>
    </row>
    <row r="54" spans="1:52" x14ac:dyDescent="0.2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67"/>
    </row>
    <row r="55" spans="1:52"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67"/>
    </row>
    <row r="56" spans="1:52"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67"/>
    </row>
    <row r="57" spans="1:52"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67"/>
    </row>
    <row r="58" spans="1:52"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67"/>
    </row>
    <row r="59" spans="1:52"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67"/>
    </row>
    <row r="60" spans="1:52"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67"/>
    </row>
    <row r="61" spans="1:52"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67"/>
    </row>
    <row r="62" spans="1:52"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67"/>
    </row>
    <row r="63" spans="1:52"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67"/>
    </row>
    <row r="64" spans="1:52"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67"/>
    </row>
    <row r="65" spans="1:52"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67"/>
    </row>
    <row r="66" spans="1:52"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67"/>
    </row>
    <row r="67" spans="1:52"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67"/>
    </row>
    <row r="68" spans="1:52"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67"/>
    </row>
    <row r="69" spans="1:52"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67"/>
    </row>
    <row r="70" spans="1:52"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67"/>
    </row>
    <row r="71" spans="1:52"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67"/>
    </row>
    <row r="72" spans="1:52"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67"/>
    </row>
    <row r="73" spans="1:52"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67"/>
    </row>
    <row r="74" spans="1:52"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67"/>
    </row>
    <row r="75" spans="1:52"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67"/>
    </row>
    <row r="76" spans="1:52"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67"/>
    </row>
    <row r="77" spans="1:52"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67"/>
    </row>
    <row r="78" spans="1:52"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67"/>
    </row>
    <row r="79" spans="1:52"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67"/>
    </row>
    <row r="80" spans="1:52"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67"/>
    </row>
    <row r="81" spans="1:52"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67"/>
    </row>
    <row r="82" spans="1:52"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67"/>
    </row>
    <row r="83" spans="1:52" x14ac:dyDescent="0.25">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594"/>
    </row>
  </sheetData>
  <sheetProtection selectLockedCells="1"/>
  <dataConsolidate link="1"/>
  <mergeCells count="6">
    <mergeCell ref="V16:X16"/>
    <mergeCell ref="J3:J14"/>
    <mergeCell ref="K3:K14"/>
    <mergeCell ref="D3:D5"/>
    <mergeCell ref="E3:E5"/>
    <mergeCell ref="D9:D11"/>
  </mergeCell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9"/>
  <sheetViews>
    <sheetView zoomScaleNormal="100" workbookViewId="0">
      <selection activeCell="B6" sqref="B6"/>
    </sheetView>
  </sheetViews>
  <sheetFormatPr defaultColWidth="9.1796875" defaultRowHeight="10.5" x14ac:dyDescent="0.25"/>
  <cols>
    <col min="1" max="1" width="1.81640625" style="600" customWidth="1"/>
    <col min="2" max="2" width="10.1796875" style="600" customWidth="1"/>
    <col min="3" max="3" width="15.7265625" style="600" customWidth="1"/>
    <col min="4" max="4" width="10.26953125" style="600" customWidth="1"/>
    <col min="5" max="5" width="51" style="600" customWidth="1"/>
    <col min="6" max="6" width="16.54296875" style="600" customWidth="1"/>
    <col min="7" max="7" width="11.81640625" style="600" customWidth="1"/>
    <col min="8" max="8" width="13.453125" style="600" bestFit="1" customWidth="1"/>
    <col min="9" max="10" width="6.81640625" style="600" bestFit="1" customWidth="1"/>
    <col min="11" max="11" width="17" style="600" customWidth="1"/>
    <col min="12" max="12" width="12" style="600" bestFit="1" customWidth="1"/>
    <col min="13" max="13" width="13.54296875" style="600" customWidth="1"/>
    <col min="14" max="14" width="13.81640625" style="600" customWidth="1"/>
    <col min="15" max="15" width="9.81640625" style="600" customWidth="1"/>
    <col min="16" max="18" width="15.26953125" style="600" customWidth="1"/>
    <col min="19" max="19" width="11.26953125" style="600" customWidth="1"/>
    <col min="20" max="20" width="13.81640625" style="600" bestFit="1" customWidth="1"/>
    <col min="21" max="21" width="13.81640625" style="600" customWidth="1"/>
    <col min="22" max="22" width="15.81640625" style="600" customWidth="1"/>
    <col min="23" max="23" width="13.54296875" style="600" bestFit="1" customWidth="1"/>
    <col min="24" max="16384" width="9.1796875" style="600"/>
  </cols>
  <sheetData>
    <row r="1" spans="1:50" s="1073" customFormat="1" ht="25.5" customHeight="1" thickBot="1" x14ac:dyDescent="0.4">
      <c r="A1" s="1069"/>
      <c r="B1" s="395" t="s">
        <v>975</v>
      </c>
      <c r="C1" s="1070"/>
      <c r="D1" s="1075"/>
      <c r="E1" s="1070"/>
      <c r="F1" s="1070"/>
      <c r="G1" s="1070"/>
      <c r="H1" s="1070"/>
      <c r="I1" s="1070"/>
      <c r="J1" s="1070"/>
      <c r="K1" s="1070"/>
      <c r="L1" s="1070"/>
      <c r="M1" s="1070"/>
      <c r="N1" s="1070"/>
      <c r="O1" s="1070"/>
      <c r="P1" s="1070"/>
      <c r="Q1" s="1070"/>
      <c r="R1" s="1070"/>
      <c r="S1" s="1070"/>
      <c r="T1" s="1070"/>
      <c r="U1" s="1070"/>
      <c r="V1" s="1070"/>
      <c r="W1" s="1070"/>
      <c r="X1" s="1071"/>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69"/>
    </row>
    <row r="2" spans="1:50" ht="63.5" thickBot="1" x14ac:dyDescent="0.3">
      <c r="A2" s="67"/>
      <c r="B2" s="71" t="s">
        <v>509</v>
      </c>
      <c r="C2" s="72" t="s">
        <v>514</v>
      </c>
      <c r="D2" s="72" t="s">
        <v>510</v>
      </c>
      <c r="E2" s="72" t="s">
        <v>0</v>
      </c>
      <c r="F2" s="72" t="s">
        <v>230</v>
      </c>
      <c r="G2" s="353" t="s">
        <v>914</v>
      </c>
      <c r="H2" s="461" t="s">
        <v>524</v>
      </c>
      <c r="I2" s="463" t="s">
        <v>134</v>
      </c>
      <c r="J2" s="462" t="s">
        <v>717</v>
      </c>
      <c r="K2" s="462" t="s">
        <v>525</v>
      </c>
      <c r="L2" s="74" t="s">
        <v>42</v>
      </c>
      <c r="M2" s="461" t="s">
        <v>56</v>
      </c>
      <c r="N2" s="912" t="s">
        <v>1117</v>
      </c>
      <c r="O2" s="295" t="s">
        <v>1116</v>
      </c>
      <c r="P2" s="295" t="s">
        <v>447</v>
      </c>
      <c r="Q2" s="295" t="s">
        <v>448</v>
      </c>
      <c r="R2" s="295" t="s">
        <v>449</v>
      </c>
      <c r="S2" s="902" t="s">
        <v>474</v>
      </c>
      <c r="T2" s="462" t="s">
        <v>238</v>
      </c>
      <c r="U2" s="75" t="s">
        <v>237</v>
      </c>
      <c r="V2" s="462" t="s">
        <v>44</v>
      </c>
      <c r="W2" s="75" t="s">
        <v>45</v>
      </c>
      <c r="X2" s="69"/>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67"/>
    </row>
    <row r="3" spans="1:50" ht="42" x14ac:dyDescent="0.25">
      <c r="A3" s="67"/>
      <c r="B3" s="781" t="s">
        <v>777</v>
      </c>
      <c r="C3" s="1166" t="s">
        <v>820</v>
      </c>
      <c r="D3" s="1163" t="s">
        <v>848</v>
      </c>
      <c r="E3" s="124" t="s">
        <v>849</v>
      </c>
      <c r="F3" s="1100" t="s">
        <v>1086</v>
      </c>
      <c r="G3" s="354"/>
      <c r="H3" s="736">
        <v>2097.2820000000002</v>
      </c>
      <c r="I3" s="1157"/>
      <c r="J3" s="1160" t="s">
        <v>776</v>
      </c>
      <c r="K3" s="79">
        <f>ROUND(H3*(1-$I$3),3)</f>
        <v>2097.2820000000002</v>
      </c>
      <c r="L3" s="80">
        <f>K3*G3</f>
        <v>0</v>
      </c>
      <c r="M3" s="80">
        <f>L3*4</f>
        <v>0</v>
      </c>
      <c r="N3" s="806"/>
      <c r="O3" s="822"/>
      <c r="P3" s="621"/>
      <c r="Q3" s="621"/>
      <c r="R3" s="621"/>
      <c r="S3" s="622"/>
      <c r="T3" s="811">
        <f>IF(AND(G3&gt;0,N3=""),"tempo di esecuzione mancante",G3*N3*O3)</f>
        <v>0</v>
      </c>
      <c r="U3" s="86">
        <f>IFERROR(T3*4,"tempo di intervento mancante")</f>
        <v>0</v>
      </c>
      <c r="V3" s="87">
        <f>IFERROR(S3*T3,"tempo di intervento mancante")</f>
        <v>0</v>
      </c>
      <c r="W3" s="88">
        <f>IFERROR(V3*4,"tempo di intervento mancante")</f>
        <v>0</v>
      </c>
      <c r="X3" s="69"/>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67"/>
    </row>
    <row r="4" spans="1:50" ht="42" x14ac:dyDescent="0.25">
      <c r="A4" s="67"/>
      <c r="B4" s="783" t="s">
        <v>778</v>
      </c>
      <c r="C4" s="1167"/>
      <c r="D4" s="1154"/>
      <c r="E4" s="90" t="s">
        <v>850</v>
      </c>
      <c r="F4" s="1101" t="s">
        <v>1086</v>
      </c>
      <c r="G4" s="355"/>
      <c r="H4" s="737">
        <v>430.24700000000001</v>
      </c>
      <c r="I4" s="1158"/>
      <c r="J4" s="1161"/>
      <c r="K4" s="93">
        <f t="shared" ref="K4:K45" si="0">ROUND(H4*(1-$I$3),3)</f>
        <v>430.24700000000001</v>
      </c>
      <c r="L4" s="94">
        <f t="shared" ref="L4:L45" si="1">K4*G4</f>
        <v>0</v>
      </c>
      <c r="M4" s="94">
        <f t="shared" ref="M4:M60" si="2">L4*4</f>
        <v>0</v>
      </c>
      <c r="N4" s="623"/>
      <c r="O4" s="823"/>
      <c r="P4" s="624"/>
      <c r="Q4" s="624"/>
      <c r="R4" s="624"/>
      <c r="S4" s="625"/>
      <c r="T4" s="812">
        <f t="shared" ref="T4:T45" si="3">IF(AND(G4&gt;0,N4=""),"tempo di esecuzione mancante",G4*N4*O4)</f>
        <v>0</v>
      </c>
      <c r="U4" s="100">
        <f t="shared" ref="U4:U60" si="4">IFERROR(T4*4,"tempo di intervento mancante")</f>
        <v>0</v>
      </c>
      <c r="V4" s="101">
        <f t="shared" ref="V4:V45" si="5">IFERROR(S4*T4,"tempo di intervento mancante")</f>
        <v>0</v>
      </c>
      <c r="W4" s="102">
        <f t="shared" ref="W4:W60" si="6">IFERROR(V4*4,"tempo di intervento mancante")</f>
        <v>0</v>
      </c>
      <c r="X4" s="69"/>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67"/>
    </row>
    <row r="5" spans="1:50" ht="31.5" x14ac:dyDescent="0.25">
      <c r="A5" s="67"/>
      <c r="B5" s="783" t="s">
        <v>779</v>
      </c>
      <c r="C5" s="1053" t="s">
        <v>821</v>
      </c>
      <c r="D5" s="803" t="s">
        <v>892</v>
      </c>
      <c r="E5" s="90" t="s">
        <v>851</v>
      </c>
      <c r="F5" s="1101" t="s">
        <v>1087</v>
      </c>
      <c r="G5" s="355"/>
      <c r="H5" s="27">
        <v>160.874</v>
      </c>
      <c r="I5" s="1158"/>
      <c r="J5" s="1161"/>
      <c r="K5" s="747">
        <f t="shared" si="0"/>
        <v>160.874</v>
      </c>
      <c r="L5" s="103">
        <f t="shared" si="1"/>
        <v>0</v>
      </c>
      <c r="M5" s="103">
        <f t="shared" si="2"/>
        <v>0</v>
      </c>
      <c r="N5" s="623"/>
      <c r="O5" s="823"/>
      <c r="P5" s="624"/>
      <c r="Q5" s="624"/>
      <c r="R5" s="624"/>
      <c r="S5" s="625"/>
      <c r="T5" s="813">
        <f t="shared" si="3"/>
        <v>0</v>
      </c>
      <c r="U5" s="109">
        <f t="shared" si="4"/>
        <v>0</v>
      </c>
      <c r="V5" s="110">
        <f t="shared" si="5"/>
        <v>0</v>
      </c>
      <c r="W5" s="111">
        <f t="shared" si="6"/>
        <v>0</v>
      </c>
      <c r="X5" s="69"/>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67"/>
    </row>
    <row r="6" spans="1:50" ht="31.5" x14ac:dyDescent="0.25">
      <c r="A6" s="67"/>
      <c r="B6" s="783" t="s">
        <v>780</v>
      </c>
      <c r="C6" s="1053" t="s">
        <v>822</v>
      </c>
      <c r="D6" s="803" t="s">
        <v>893</v>
      </c>
      <c r="E6" s="90" t="s">
        <v>852</v>
      </c>
      <c r="F6" s="1101" t="s">
        <v>1088</v>
      </c>
      <c r="G6" s="355"/>
      <c r="H6" s="28">
        <v>3.5289999999999999</v>
      </c>
      <c r="I6" s="1158"/>
      <c r="J6" s="1161"/>
      <c r="K6" s="112">
        <f t="shared" si="0"/>
        <v>3.5289999999999999</v>
      </c>
      <c r="L6" s="103">
        <f t="shared" si="1"/>
        <v>0</v>
      </c>
      <c r="M6" s="103">
        <f t="shared" si="2"/>
        <v>0</v>
      </c>
      <c r="N6" s="623"/>
      <c r="O6" s="823"/>
      <c r="P6" s="624"/>
      <c r="Q6" s="624"/>
      <c r="R6" s="624"/>
      <c r="S6" s="625"/>
      <c r="T6" s="813">
        <f t="shared" si="3"/>
        <v>0</v>
      </c>
      <c r="U6" s="109">
        <f t="shared" si="4"/>
        <v>0</v>
      </c>
      <c r="V6" s="110">
        <f t="shared" si="5"/>
        <v>0</v>
      </c>
      <c r="W6" s="111">
        <f t="shared" si="6"/>
        <v>0</v>
      </c>
      <c r="X6" s="69"/>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67"/>
    </row>
    <row r="7" spans="1:50" ht="21" x14ac:dyDescent="0.25">
      <c r="A7" s="67"/>
      <c r="B7" s="790" t="s">
        <v>781</v>
      </c>
      <c r="C7" s="1168" t="s">
        <v>823</v>
      </c>
      <c r="D7" s="1152" t="s">
        <v>894</v>
      </c>
      <c r="E7" s="1048" t="s">
        <v>853</v>
      </c>
      <c r="F7" s="1102" t="s">
        <v>1089</v>
      </c>
      <c r="G7" s="355"/>
      <c r="H7" s="28">
        <v>249.096</v>
      </c>
      <c r="I7" s="1158"/>
      <c r="J7" s="1161"/>
      <c r="K7" s="794">
        <f t="shared" si="0"/>
        <v>249.096</v>
      </c>
      <c r="L7" s="795">
        <f t="shared" si="1"/>
        <v>0</v>
      </c>
      <c r="M7" s="795">
        <f t="shared" si="2"/>
        <v>0</v>
      </c>
      <c r="N7" s="797"/>
      <c r="O7" s="824"/>
      <c r="P7" s="798"/>
      <c r="Q7" s="798"/>
      <c r="R7" s="798"/>
      <c r="S7" s="913"/>
      <c r="T7" s="814">
        <f t="shared" si="3"/>
        <v>0</v>
      </c>
      <c r="U7" s="799">
        <f t="shared" si="4"/>
        <v>0</v>
      </c>
      <c r="V7" s="800">
        <f t="shared" si="5"/>
        <v>0</v>
      </c>
      <c r="W7" s="801">
        <f t="shared" si="6"/>
        <v>0</v>
      </c>
      <c r="X7" s="69"/>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67"/>
    </row>
    <row r="8" spans="1:50" ht="21" x14ac:dyDescent="0.25">
      <c r="A8" s="67"/>
      <c r="B8" s="790" t="s">
        <v>782</v>
      </c>
      <c r="C8" s="1169"/>
      <c r="D8" s="1153"/>
      <c r="E8" s="1048" t="s">
        <v>854</v>
      </c>
      <c r="F8" s="1102" t="s">
        <v>1089</v>
      </c>
      <c r="G8" s="355"/>
      <c r="H8" s="28">
        <v>124.548</v>
      </c>
      <c r="I8" s="1158"/>
      <c r="J8" s="1161"/>
      <c r="K8" s="794">
        <f t="shared" si="0"/>
        <v>124.548</v>
      </c>
      <c r="L8" s="795">
        <f t="shared" si="1"/>
        <v>0</v>
      </c>
      <c r="M8" s="795">
        <f t="shared" si="2"/>
        <v>0</v>
      </c>
      <c r="N8" s="797"/>
      <c r="O8" s="824"/>
      <c r="P8" s="798"/>
      <c r="Q8" s="798"/>
      <c r="R8" s="798"/>
      <c r="S8" s="913"/>
      <c r="T8" s="814">
        <f t="shared" si="3"/>
        <v>0</v>
      </c>
      <c r="U8" s="799">
        <f t="shared" si="4"/>
        <v>0</v>
      </c>
      <c r="V8" s="800">
        <f t="shared" si="5"/>
        <v>0</v>
      </c>
      <c r="W8" s="801">
        <f t="shared" si="6"/>
        <v>0</v>
      </c>
      <c r="X8" s="69"/>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67"/>
    </row>
    <row r="9" spans="1:50" ht="21" x14ac:dyDescent="0.25">
      <c r="A9" s="67"/>
      <c r="B9" s="790" t="s">
        <v>783</v>
      </c>
      <c r="C9" s="1167"/>
      <c r="D9" s="1154"/>
      <c r="E9" s="1048" t="s">
        <v>855</v>
      </c>
      <c r="F9" s="1102" t="s">
        <v>1088</v>
      </c>
      <c r="G9" s="355"/>
      <c r="H9" s="28">
        <v>1.5569999999999999</v>
      </c>
      <c r="I9" s="1158"/>
      <c r="J9" s="1161"/>
      <c r="K9" s="794">
        <f t="shared" si="0"/>
        <v>1.5569999999999999</v>
      </c>
      <c r="L9" s="795">
        <f t="shared" si="1"/>
        <v>0</v>
      </c>
      <c r="M9" s="795">
        <f t="shared" si="2"/>
        <v>0</v>
      </c>
      <c r="N9" s="797"/>
      <c r="O9" s="824"/>
      <c r="P9" s="798"/>
      <c r="Q9" s="798"/>
      <c r="R9" s="798"/>
      <c r="S9" s="913"/>
      <c r="T9" s="814">
        <f t="shared" si="3"/>
        <v>0</v>
      </c>
      <c r="U9" s="799">
        <f t="shared" si="4"/>
        <v>0</v>
      </c>
      <c r="V9" s="800">
        <f t="shared" si="5"/>
        <v>0</v>
      </c>
      <c r="W9" s="801">
        <f t="shared" si="6"/>
        <v>0</v>
      </c>
      <c r="X9" s="69"/>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67"/>
    </row>
    <row r="10" spans="1:50" ht="31.5" x14ac:dyDescent="0.25">
      <c r="A10" s="67"/>
      <c r="B10" s="790" t="s">
        <v>784</v>
      </c>
      <c r="C10" s="1168" t="s">
        <v>824</v>
      </c>
      <c r="D10" s="1152" t="s">
        <v>895</v>
      </c>
      <c r="E10" s="1048" t="s">
        <v>856</v>
      </c>
      <c r="F10" s="1102" t="s">
        <v>1090</v>
      </c>
      <c r="G10" s="355"/>
      <c r="H10" s="28">
        <v>41.930999999999997</v>
      </c>
      <c r="I10" s="1158"/>
      <c r="J10" s="1161"/>
      <c r="K10" s="794">
        <f t="shared" si="0"/>
        <v>41.930999999999997</v>
      </c>
      <c r="L10" s="795">
        <f t="shared" si="1"/>
        <v>0</v>
      </c>
      <c r="M10" s="795">
        <f t="shared" si="2"/>
        <v>0</v>
      </c>
      <c r="N10" s="797"/>
      <c r="O10" s="824"/>
      <c r="P10" s="798"/>
      <c r="Q10" s="798"/>
      <c r="R10" s="798"/>
      <c r="S10" s="913"/>
      <c r="T10" s="814">
        <f t="shared" si="3"/>
        <v>0</v>
      </c>
      <c r="U10" s="799">
        <f t="shared" si="4"/>
        <v>0</v>
      </c>
      <c r="V10" s="800">
        <f t="shared" si="5"/>
        <v>0</v>
      </c>
      <c r="W10" s="801">
        <f t="shared" si="6"/>
        <v>0</v>
      </c>
      <c r="X10" s="69"/>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67"/>
    </row>
    <row r="11" spans="1:50" ht="21" x14ac:dyDescent="0.25">
      <c r="A11" s="67"/>
      <c r="B11" s="790" t="s">
        <v>785</v>
      </c>
      <c r="C11" s="1167"/>
      <c r="D11" s="1154"/>
      <c r="E11" s="1048" t="s">
        <v>857</v>
      </c>
      <c r="F11" s="1102" t="s">
        <v>1090</v>
      </c>
      <c r="G11" s="355"/>
      <c r="H11" s="28">
        <v>26.984999999999999</v>
      </c>
      <c r="I11" s="1158"/>
      <c r="J11" s="1161"/>
      <c r="K11" s="794">
        <f t="shared" si="0"/>
        <v>26.984999999999999</v>
      </c>
      <c r="L11" s="795">
        <f t="shared" si="1"/>
        <v>0</v>
      </c>
      <c r="M11" s="795">
        <f t="shared" si="2"/>
        <v>0</v>
      </c>
      <c r="N11" s="797"/>
      <c r="O11" s="824"/>
      <c r="P11" s="798"/>
      <c r="Q11" s="798"/>
      <c r="R11" s="798"/>
      <c r="S11" s="913"/>
      <c r="T11" s="814">
        <f t="shared" si="3"/>
        <v>0</v>
      </c>
      <c r="U11" s="799">
        <f t="shared" si="4"/>
        <v>0</v>
      </c>
      <c r="V11" s="800">
        <f t="shared" si="5"/>
        <v>0</v>
      </c>
      <c r="W11" s="801">
        <f t="shared" si="6"/>
        <v>0</v>
      </c>
      <c r="X11" s="69"/>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67"/>
    </row>
    <row r="12" spans="1:50" ht="31.5" x14ac:dyDescent="0.25">
      <c r="A12" s="67"/>
      <c r="B12" s="790" t="s">
        <v>786</v>
      </c>
      <c r="C12" s="1168" t="s">
        <v>825</v>
      </c>
      <c r="D12" s="1152" t="s">
        <v>896</v>
      </c>
      <c r="E12" s="1048" t="s">
        <v>858</v>
      </c>
      <c r="F12" s="1102" t="s">
        <v>1091</v>
      </c>
      <c r="G12" s="355"/>
      <c r="H12" s="28">
        <v>45.045000000000002</v>
      </c>
      <c r="I12" s="1158"/>
      <c r="J12" s="1161"/>
      <c r="K12" s="794">
        <f t="shared" si="0"/>
        <v>45.045000000000002</v>
      </c>
      <c r="L12" s="795">
        <f t="shared" si="1"/>
        <v>0</v>
      </c>
      <c r="M12" s="795">
        <f t="shared" si="2"/>
        <v>0</v>
      </c>
      <c r="N12" s="797"/>
      <c r="O12" s="824"/>
      <c r="P12" s="798"/>
      <c r="Q12" s="798"/>
      <c r="R12" s="798"/>
      <c r="S12" s="913"/>
      <c r="T12" s="814">
        <f t="shared" si="3"/>
        <v>0</v>
      </c>
      <c r="U12" s="799">
        <f t="shared" si="4"/>
        <v>0</v>
      </c>
      <c r="V12" s="800">
        <f t="shared" si="5"/>
        <v>0</v>
      </c>
      <c r="W12" s="801">
        <f t="shared" si="6"/>
        <v>0</v>
      </c>
      <c r="X12" s="69"/>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67"/>
    </row>
    <row r="13" spans="1:50" ht="21" x14ac:dyDescent="0.25">
      <c r="A13" s="67"/>
      <c r="B13" s="790" t="s">
        <v>787</v>
      </c>
      <c r="C13" s="1167"/>
      <c r="D13" s="1154"/>
      <c r="E13" s="1048" t="s">
        <v>859</v>
      </c>
      <c r="F13" s="1102" t="s">
        <v>1091</v>
      </c>
      <c r="G13" s="355"/>
      <c r="H13" s="28">
        <v>30.099</v>
      </c>
      <c r="I13" s="1158"/>
      <c r="J13" s="1161"/>
      <c r="K13" s="794">
        <f t="shared" si="0"/>
        <v>30.099</v>
      </c>
      <c r="L13" s="795">
        <f t="shared" si="1"/>
        <v>0</v>
      </c>
      <c r="M13" s="795">
        <f t="shared" si="2"/>
        <v>0</v>
      </c>
      <c r="N13" s="797"/>
      <c r="O13" s="824"/>
      <c r="P13" s="798"/>
      <c r="Q13" s="798"/>
      <c r="R13" s="798"/>
      <c r="S13" s="913"/>
      <c r="T13" s="814">
        <f t="shared" si="3"/>
        <v>0</v>
      </c>
      <c r="U13" s="799">
        <f t="shared" si="4"/>
        <v>0</v>
      </c>
      <c r="V13" s="800">
        <f t="shared" si="5"/>
        <v>0</v>
      </c>
      <c r="W13" s="801">
        <f t="shared" si="6"/>
        <v>0</v>
      </c>
      <c r="X13" s="69"/>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67"/>
    </row>
    <row r="14" spans="1:50" ht="31.5" x14ac:dyDescent="0.25">
      <c r="A14" s="67"/>
      <c r="B14" s="790" t="s">
        <v>788</v>
      </c>
      <c r="C14" s="1168" t="s">
        <v>826</v>
      </c>
      <c r="D14" s="1152" t="s">
        <v>897</v>
      </c>
      <c r="E14" s="1048" t="s">
        <v>860</v>
      </c>
      <c r="F14" s="1102" t="s">
        <v>1090</v>
      </c>
      <c r="G14" s="355"/>
      <c r="H14" s="28">
        <v>48.158999999999999</v>
      </c>
      <c r="I14" s="1158"/>
      <c r="J14" s="1161"/>
      <c r="K14" s="794">
        <f t="shared" si="0"/>
        <v>48.158999999999999</v>
      </c>
      <c r="L14" s="795">
        <f t="shared" si="1"/>
        <v>0</v>
      </c>
      <c r="M14" s="795">
        <f t="shared" si="2"/>
        <v>0</v>
      </c>
      <c r="N14" s="797"/>
      <c r="O14" s="824"/>
      <c r="P14" s="798"/>
      <c r="Q14" s="798"/>
      <c r="R14" s="798"/>
      <c r="S14" s="913"/>
      <c r="T14" s="814">
        <f t="shared" si="3"/>
        <v>0</v>
      </c>
      <c r="U14" s="799">
        <f t="shared" si="4"/>
        <v>0</v>
      </c>
      <c r="V14" s="800">
        <f t="shared" si="5"/>
        <v>0</v>
      </c>
      <c r="W14" s="801">
        <f t="shared" si="6"/>
        <v>0</v>
      </c>
      <c r="X14" s="69"/>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67"/>
    </row>
    <row r="15" spans="1:50" ht="31.5" x14ac:dyDescent="0.25">
      <c r="A15" s="67"/>
      <c r="B15" s="790" t="s">
        <v>789</v>
      </c>
      <c r="C15" s="1167"/>
      <c r="D15" s="1154"/>
      <c r="E15" s="1048" t="s">
        <v>861</v>
      </c>
      <c r="F15" s="1102" t="s">
        <v>1090</v>
      </c>
      <c r="G15" s="355"/>
      <c r="H15" s="28">
        <v>33.213000000000001</v>
      </c>
      <c r="I15" s="1158"/>
      <c r="J15" s="1161"/>
      <c r="K15" s="794">
        <f t="shared" si="0"/>
        <v>33.213000000000001</v>
      </c>
      <c r="L15" s="795">
        <f t="shared" si="1"/>
        <v>0</v>
      </c>
      <c r="M15" s="795">
        <f t="shared" si="2"/>
        <v>0</v>
      </c>
      <c r="N15" s="797"/>
      <c r="O15" s="824"/>
      <c r="P15" s="798"/>
      <c r="Q15" s="798"/>
      <c r="R15" s="798"/>
      <c r="S15" s="913"/>
      <c r="T15" s="814">
        <f t="shared" si="3"/>
        <v>0</v>
      </c>
      <c r="U15" s="799">
        <f t="shared" si="4"/>
        <v>0</v>
      </c>
      <c r="V15" s="800">
        <f t="shared" si="5"/>
        <v>0</v>
      </c>
      <c r="W15" s="801">
        <f t="shared" si="6"/>
        <v>0</v>
      </c>
      <c r="X15" s="69"/>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67"/>
    </row>
    <row r="16" spans="1:50" ht="31.5" x14ac:dyDescent="0.25">
      <c r="A16" s="67"/>
      <c r="B16" s="790" t="s">
        <v>790</v>
      </c>
      <c r="C16" s="1168" t="s">
        <v>827</v>
      </c>
      <c r="D16" s="1152" t="s">
        <v>898</v>
      </c>
      <c r="E16" s="1048" t="s">
        <v>862</v>
      </c>
      <c r="F16" s="1102" t="s">
        <v>1092</v>
      </c>
      <c r="G16" s="355"/>
      <c r="H16" s="28">
        <v>24.702000000000002</v>
      </c>
      <c r="I16" s="1158"/>
      <c r="J16" s="1161"/>
      <c r="K16" s="794">
        <f t="shared" si="0"/>
        <v>24.702000000000002</v>
      </c>
      <c r="L16" s="795">
        <f t="shared" si="1"/>
        <v>0</v>
      </c>
      <c r="M16" s="795">
        <f t="shared" si="2"/>
        <v>0</v>
      </c>
      <c r="N16" s="797"/>
      <c r="O16" s="824"/>
      <c r="P16" s="798"/>
      <c r="Q16" s="798"/>
      <c r="R16" s="798"/>
      <c r="S16" s="913"/>
      <c r="T16" s="814">
        <f t="shared" si="3"/>
        <v>0</v>
      </c>
      <c r="U16" s="799">
        <f t="shared" si="4"/>
        <v>0</v>
      </c>
      <c r="V16" s="800">
        <f t="shared" si="5"/>
        <v>0</v>
      </c>
      <c r="W16" s="801">
        <f t="shared" si="6"/>
        <v>0</v>
      </c>
      <c r="X16" s="69"/>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67"/>
    </row>
    <row r="17" spans="1:50" ht="21" x14ac:dyDescent="0.25">
      <c r="A17" s="67"/>
      <c r="B17" s="790" t="s">
        <v>791</v>
      </c>
      <c r="C17" s="1167"/>
      <c r="D17" s="1154"/>
      <c r="E17" s="1048" t="s">
        <v>863</v>
      </c>
      <c r="F17" s="1102" t="s">
        <v>1092</v>
      </c>
      <c r="G17" s="355"/>
      <c r="H17" s="28">
        <v>9.7560000000000002</v>
      </c>
      <c r="I17" s="1158"/>
      <c r="J17" s="1161"/>
      <c r="K17" s="794">
        <f t="shared" si="0"/>
        <v>9.7560000000000002</v>
      </c>
      <c r="L17" s="795">
        <f t="shared" si="1"/>
        <v>0</v>
      </c>
      <c r="M17" s="795">
        <f t="shared" si="2"/>
        <v>0</v>
      </c>
      <c r="N17" s="797"/>
      <c r="O17" s="824"/>
      <c r="P17" s="798"/>
      <c r="Q17" s="798"/>
      <c r="R17" s="798"/>
      <c r="S17" s="913"/>
      <c r="T17" s="814">
        <f t="shared" si="3"/>
        <v>0</v>
      </c>
      <c r="U17" s="799">
        <f t="shared" si="4"/>
        <v>0</v>
      </c>
      <c r="V17" s="800">
        <f t="shared" si="5"/>
        <v>0</v>
      </c>
      <c r="W17" s="801">
        <f t="shared" si="6"/>
        <v>0</v>
      </c>
      <c r="X17" s="69"/>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67"/>
    </row>
    <row r="18" spans="1:50" ht="21" x14ac:dyDescent="0.25">
      <c r="A18" s="67"/>
      <c r="B18" s="790" t="s">
        <v>792</v>
      </c>
      <c r="C18" s="1168" t="s">
        <v>828</v>
      </c>
      <c r="D18" s="1152" t="s">
        <v>899</v>
      </c>
      <c r="E18" s="1048" t="s">
        <v>864</v>
      </c>
      <c r="F18" s="1102" t="s">
        <v>1093</v>
      </c>
      <c r="G18" s="355"/>
      <c r="H18" s="28">
        <v>21.036999999999999</v>
      </c>
      <c r="I18" s="1158"/>
      <c r="J18" s="1161"/>
      <c r="K18" s="794">
        <f t="shared" si="0"/>
        <v>21.036999999999999</v>
      </c>
      <c r="L18" s="795">
        <f t="shared" si="1"/>
        <v>0</v>
      </c>
      <c r="M18" s="795">
        <f t="shared" si="2"/>
        <v>0</v>
      </c>
      <c r="N18" s="797"/>
      <c r="O18" s="824"/>
      <c r="P18" s="798"/>
      <c r="Q18" s="798"/>
      <c r="R18" s="798"/>
      <c r="S18" s="913"/>
      <c r="T18" s="814">
        <f t="shared" si="3"/>
        <v>0</v>
      </c>
      <c r="U18" s="799">
        <f t="shared" si="4"/>
        <v>0</v>
      </c>
      <c r="V18" s="800">
        <f t="shared" si="5"/>
        <v>0</v>
      </c>
      <c r="W18" s="801">
        <f t="shared" si="6"/>
        <v>0</v>
      </c>
      <c r="X18" s="69"/>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67"/>
    </row>
    <row r="19" spans="1:50" ht="21" x14ac:dyDescent="0.25">
      <c r="A19" s="67"/>
      <c r="B19" s="790" t="s">
        <v>793</v>
      </c>
      <c r="C19" s="1167"/>
      <c r="D19" s="1154"/>
      <c r="E19" s="1048" t="s">
        <v>865</v>
      </c>
      <c r="F19" s="1102" t="s">
        <v>1093</v>
      </c>
      <c r="G19" s="355"/>
      <c r="H19" s="28">
        <v>11.621</v>
      </c>
      <c r="I19" s="1158"/>
      <c r="J19" s="1161"/>
      <c r="K19" s="794">
        <f t="shared" si="0"/>
        <v>11.621</v>
      </c>
      <c r="L19" s="795">
        <f t="shared" si="1"/>
        <v>0</v>
      </c>
      <c r="M19" s="795">
        <f t="shared" si="2"/>
        <v>0</v>
      </c>
      <c r="N19" s="797"/>
      <c r="O19" s="824"/>
      <c r="P19" s="798"/>
      <c r="Q19" s="798"/>
      <c r="R19" s="798"/>
      <c r="S19" s="913"/>
      <c r="T19" s="814">
        <f t="shared" si="3"/>
        <v>0</v>
      </c>
      <c r="U19" s="799">
        <f t="shared" si="4"/>
        <v>0</v>
      </c>
      <c r="V19" s="800">
        <f t="shared" si="5"/>
        <v>0</v>
      </c>
      <c r="W19" s="801">
        <f t="shared" si="6"/>
        <v>0</v>
      </c>
      <c r="X19" s="69"/>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67"/>
    </row>
    <row r="20" spans="1:50" ht="21" x14ac:dyDescent="0.25">
      <c r="A20" s="67"/>
      <c r="B20" s="790" t="s">
        <v>794</v>
      </c>
      <c r="C20" s="1168" t="s">
        <v>829</v>
      </c>
      <c r="D20" s="1152" t="s">
        <v>899</v>
      </c>
      <c r="E20" s="1048" t="s">
        <v>866</v>
      </c>
      <c r="F20" s="1102" t="s">
        <v>1093</v>
      </c>
      <c r="G20" s="355"/>
      <c r="H20" s="28">
        <v>25.245000000000001</v>
      </c>
      <c r="I20" s="1158"/>
      <c r="J20" s="1161"/>
      <c r="K20" s="794">
        <f t="shared" si="0"/>
        <v>25.245000000000001</v>
      </c>
      <c r="L20" s="795">
        <f t="shared" si="1"/>
        <v>0</v>
      </c>
      <c r="M20" s="795">
        <f t="shared" si="2"/>
        <v>0</v>
      </c>
      <c r="N20" s="797"/>
      <c r="O20" s="824"/>
      <c r="P20" s="798"/>
      <c r="Q20" s="798"/>
      <c r="R20" s="798"/>
      <c r="S20" s="913"/>
      <c r="T20" s="814">
        <f t="shared" si="3"/>
        <v>0</v>
      </c>
      <c r="U20" s="799">
        <f t="shared" si="4"/>
        <v>0</v>
      </c>
      <c r="V20" s="800">
        <f t="shared" si="5"/>
        <v>0</v>
      </c>
      <c r="W20" s="801">
        <f t="shared" si="6"/>
        <v>0</v>
      </c>
      <c r="X20" s="69"/>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67"/>
    </row>
    <row r="21" spans="1:50" ht="21" x14ac:dyDescent="0.25">
      <c r="A21" s="67"/>
      <c r="B21" s="790" t="s">
        <v>795</v>
      </c>
      <c r="C21" s="1167"/>
      <c r="D21" s="1154"/>
      <c r="E21" s="1048" t="s">
        <v>867</v>
      </c>
      <c r="F21" s="1102" t="s">
        <v>1093</v>
      </c>
      <c r="G21" s="355"/>
      <c r="H21" s="28">
        <v>13.945</v>
      </c>
      <c r="I21" s="1158"/>
      <c r="J21" s="1161"/>
      <c r="K21" s="794">
        <f t="shared" si="0"/>
        <v>13.945</v>
      </c>
      <c r="L21" s="795">
        <f t="shared" si="1"/>
        <v>0</v>
      </c>
      <c r="M21" s="795">
        <f t="shared" si="2"/>
        <v>0</v>
      </c>
      <c r="N21" s="797"/>
      <c r="O21" s="824"/>
      <c r="P21" s="798"/>
      <c r="Q21" s="798"/>
      <c r="R21" s="798"/>
      <c r="S21" s="913"/>
      <c r="T21" s="814">
        <f t="shared" si="3"/>
        <v>0</v>
      </c>
      <c r="U21" s="799">
        <f t="shared" si="4"/>
        <v>0</v>
      </c>
      <c r="V21" s="800">
        <f t="shared" si="5"/>
        <v>0</v>
      </c>
      <c r="W21" s="801">
        <f t="shared" si="6"/>
        <v>0</v>
      </c>
      <c r="X21" s="69"/>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67"/>
    </row>
    <row r="22" spans="1:50" ht="31.5" x14ac:dyDescent="0.25">
      <c r="A22" s="67"/>
      <c r="B22" s="790" t="s">
        <v>796</v>
      </c>
      <c r="C22" s="1168" t="s">
        <v>830</v>
      </c>
      <c r="D22" s="1152" t="s">
        <v>900</v>
      </c>
      <c r="E22" s="1048" t="s">
        <v>868</v>
      </c>
      <c r="F22" s="1102" t="s">
        <v>1093</v>
      </c>
      <c r="G22" s="355"/>
      <c r="H22" s="28">
        <v>21.07</v>
      </c>
      <c r="I22" s="1158"/>
      <c r="J22" s="1161"/>
      <c r="K22" s="794">
        <f t="shared" si="0"/>
        <v>21.07</v>
      </c>
      <c r="L22" s="795">
        <f t="shared" si="1"/>
        <v>0</v>
      </c>
      <c r="M22" s="795">
        <f t="shared" si="2"/>
        <v>0</v>
      </c>
      <c r="N22" s="797"/>
      <c r="O22" s="824"/>
      <c r="P22" s="798"/>
      <c r="Q22" s="798"/>
      <c r="R22" s="798"/>
      <c r="S22" s="913"/>
      <c r="T22" s="814">
        <f t="shared" si="3"/>
        <v>0</v>
      </c>
      <c r="U22" s="799">
        <f t="shared" si="4"/>
        <v>0</v>
      </c>
      <c r="V22" s="800">
        <f t="shared" si="5"/>
        <v>0</v>
      </c>
      <c r="W22" s="801">
        <f t="shared" si="6"/>
        <v>0</v>
      </c>
      <c r="X22" s="69"/>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67"/>
    </row>
    <row r="23" spans="1:50" ht="21" x14ac:dyDescent="0.25">
      <c r="A23" s="67"/>
      <c r="B23" s="790" t="s">
        <v>797</v>
      </c>
      <c r="C23" s="1167"/>
      <c r="D23" s="1154"/>
      <c r="E23" s="1048" t="s">
        <v>869</v>
      </c>
      <c r="F23" s="1102" t="s">
        <v>1093</v>
      </c>
      <c r="G23" s="355"/>
      <c r="H23" s="28">
        <v>11.653</v>
      </c>
      <c r="I23" s="1158"/>
      <c r="J23" s="1161"/>
      <c r="K23" s="794">
        <f t="shared" si="0"/>
        <v>11.653</v>
      </c>
      <c r="L23" s="795">
        <f t="shared" si="1"/>
        <v>0</v>
      </c>
      <c r="M23" s="795">
        <f t="shared" si="2"/>
        <v>0</v>
      </c>
      <c r="N23" s="797"/>
      <c r="O23" s="824"/>
      <c r="P23" s="798"/>
      <c r="Q23" s="798"/>
      <c r="R23" s="798"/>
      <c r="S23" s="913"/>
      <c r="T23" s="814">
        <f t="shared" si="3"/>
        <v>0</v>
      </c>
      <c r="U23" s="799">
        <f t="shared" si="4"/>
        <v>0</v>
      </c>
      <c r="V23" s="800">
        <f t="shared" si="5"/>
        <v>0</v>
      </c>
      <c r="W23" s="801">
        <f t="shared" si="6"/>
        <v>0</v>
      </c>
      <c r="X23" s="69"/>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67"/>
    </row>
    <row r="24" spans="1:50" ht="31.5" x14ac:dyDescent="0.25">
      <c r="A24" s="67"/>
      <c r="B24" s="790" t="s">
        <v>798</v>
      </c>
      <c r="C24" s="1168" t="s">
        <v>831</v>
      </c>
      <c r="D24" s="1152" t="s">
        <v>900</v>
      </c>
      <c r="E24" s="1048" t="s">
        <v>870</v>
      </c>
      <c r="F24" s="1102" t="s">
        <v>1093</v>
      </c>
      <c r="G24" s="355"/>
      <c r="H24" s="28">
        <v>25.283999999999999</v>
      </c>
      <c r="I24" s="1158"/>
      <c r="J24" s="1161"/>
      <c r="K24" s="794">
        <f t="shared" si="0"/>
        <v>25.283999999999999</v>
      </c>
      <c r="L24" s="795">
        <f t="shared" si="1"/>
        <v>0</v>
      </c>
      <c r="M24" s="795">
        <f t="shared" si="2"/>
        <v>0</v>
      </c>
      <c r="N24" s="797"/>
      <c r="O24" s="824"/>
      <c r="P24" s="798"/>
      <c r="Q24" s="798"/>
      <c r="R24" s="798"/>
      <c r="S24" s="913"/>
      <c r="T24" s="814">
        <f t="shared" si="3"/>
        <v>0</v>
      </c>
      <c r="U24" s="799">
        <f t="shared" si="4"/>
        <v>0</v>
      </c>
      <c r="V24" s="800">
        <f t="shared" si="5"/>
        <v>0</v>
      </c>
      <c r="W24" s="801">
        <f t="shared" si="6"/>
        <v>0</v>
      </c>
      <c r="X24" s="69"/>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67"/>
    </row>
    <row r="25" spans="1:50" ht="21" x14ac:dyDescent="0.25">
      <c r="A25" s="67"/>
      <c r="B25" s="790" t="s">
        <v>799</v>
      </c>
      <c r="C25" s="1167"/>
      <c r="D25" s="1154"/>
      <c r="E25" s="1048" t="s">
        <v>871</v>
      </c>
      <c r="F25" s="1102" t="s">
        <v>1093</v>
      </c>
      <c r="G25" s="355"/>
      <c r="H25" s="28">
        <v>13.984</v>
      </c>
      <c r="I25" s="1158"/>
      <c r="J25" s="1161"/>
      <c r="K25" s="794">
        <f t="shared" si="0"/>
        <v>13.984</v>
      </c>
      <c r="L25" s="795">
        <f t="shared" si="1"/>
        <v>0</v>
      </c>
      <c r="M25" s="795">
        <f t="shared" si="2"/>
        <v>0</v>
      </c>
      <c r="N25" s="797"/>
      <c r="O25" s="824"/>
      <c r="P25" s="798"/>
      <c r="Q25" s="798"/>
      <c r="R25" s="798"/>
      <c r="S25" s="913"/>
      <c r="T25" s="814">
        <f t="shared" si="3"/>
        <v>0</v>
      </c>
      <c r="U25" s="799">
        <f t="shared" si="4"/>
        <v>0</v>
      </c>
      <c r="V25" s="800">
        <f t="shared" si="5"/>
        <v>0</v>
      </c>
      <c r="W25" s="801">
        <f t="shared" si="6"/>
        <v>0</v>
      </c>
      <c r="X25" s="69"/>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67"/>
    </row>
    <row r="26" spans="1:50" ht="21" x14ac:dyDescent="0.25">
      <c r="A26" s="67"/>
      <c r="B26" s="790" t="s">
        <v>800</v>
      </c>
      <c r="C26" s="1168" t="s">
        <v>832</v>
      </c>
      <c r="D26" s="1152" t="s">
        <v>901</v>
      </c>
      <c r="E26" s="1048" t="s">
        <v>872</v>
      </c>
      <c r="F26" s="1102" t="s">
        <v>1093</v>
      </c>
      <c r="G26" s="355"/>
      <c r="H26" s="28">
        <v>21.757000000000001</v>
      </c>
      <c r="I26" s="1158"/>
      <c r="J26" s="1161"/>
      <c r="K26" s="794">
        <f t="shared" si="0"/>
        <v>21.757000000000001</v>
      </c>
      <c r="L26" s="795">
        <f t="shared" si="1"/>
        <v>0</v>
      </c>
      <c r="M26" s="795">
        <f t="shared" si="2"/>
        <v>0</v>
      </c>
      <c r="N26" s="797"/>
      <c r="O26" s="824"/>
      <c r="P26" s="798"/>
      <c r="Q26" s="798"/>
      <c r="R26" s="798"/>
      <c r="S26" s="913"/>
      <c r="T26" s="814">
        <f t="shared" si="3"/>
        <v>0</v>
      </c>
      <c r="U26" s="799">
        <f t="shared" si="4"/>
        <v>0</v>
      </c>
      <c r="V26" s="800">
        <f t="shared" si="5"/>
        <v>0</v>
      </c>
      <c r="W26" s="801">
        <f t="shared" si="6"/>
        <v>0</v>
      </c>
      <c r="X26" s="69"/>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67"/>
    </row>
    <row r="27" spans="1:50" ht="21" x14ac:dyDescent="0.25">
      <c r="A27" s="67"/>
      <c r="B27" s="790" t="s">
        <v>801</v>
      </c>
      <c r="C27" s="1167"/>
      <c r="D27" s="1154"/>
      <c r="E27" s="1048" t="s">
        <v>873</v>
      </c>
      <c r="F27" s="1102" t="s">
        <v>1093</v>
      </c>
      <c r="G27" s="355"/>
      <c r="H27" s="28">
        <v>12.34</v>
      </c>
      <c r="I27" s="1158"/>
      <c r="J27" s="1161"/>
      <c r="K27" s="794">
        <f t="shared" si="0"/>
        <v>12.34</v>
      </c>
      <c r="L27" s="795">
        <f t="shared" si="1"/>
        <v>0</v>
      </c>
      <c r="M27" s="795">
        <f t="shared" si="2"/>
        <v>0</v>
      </c>
      <c r="N27" s="797"/>
      <c r="O27" s="824"/>
      <c r="P27" s="798"/>
      <c r="Q27" s="798"/>
      <c r="R27" s="798"/>
      <c r="S27" s="913"/>
      <c r="T27" s="814">
        <f t="shared" si="3"/>
        <v>0</v>
      </c>
      <c r="U27" s="799">
        <f t="shared" si="4"/>
        <v>0</v>
      </c>
      <c r="V27" s="800">
        <f t="shared" si="5"/>
        <v>0</v>
      </c>
      <c r="W27" s="801">
        <f t="shared" si="6"/>
        <v>0</v>
      </c>
      <c r="X27" s="69"/>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67"/>
    </row>
    <row r="28" spans="1:50" ht="21" x14ac:dyDescent="0.25">
      <c r="A28" s="67"/>
      <c r="B28" s="790" t="s">
        <v>802</v>
      </c>
      <c r="C28" s="1168" t="s">
        <v>833</v>
      </c>
      <c r="D28" s="1152" t="s">
        <v>901</v>
      </c>
      <c r="E28" s="1048" t="s">
        <v>874</v>
      </c>
      <c r="F28" s="1102" t="s">
        <v>1093</v>
      </c>
      <c r="G28" s="355"/>
      <c r="H28" s="28">
        <v>26.108000000000001</v>
      </c>
      <c r="I28" s="1158"/>
      <c r="J28" s="1161"/>
      <c r="K28" s="794">
        <f t="shared" si="0"/>
        <v>26.108000000000001</v>
      </c>
      <c r="L28" s="795">
        <f t="shared" si="1"/>
        <v>0</v>
      </c>
      <c r="M28" s="795">
        <f t="shared" si="2"/>
        <v>0</v>
      </c>
      <c r="N28" s="797"/>
      <c r="O28" s="824"/>
      <c r="P28" s="798"/>
      <c r="Q28" s="798"/>
      <c r="R28" s="798"/>
      <c r="S28" s="913"/>
      <c r="T28" s="814">
        <f t="shared" si="3"/>
        <v>0</v>
      </c>
      <c r="U28" s="799">
        <f t="shared" si="4"/>
        <v>0</v>
      </c>
      <c r="V28" s="800">
        <f t="shared" si="5"/>
        <v>0</v>
      </c>
      <c r="W28" s="801">
        <f t="shared" si="6"/>
        <v>0</v>
      </c>
      <c r="X28" s="69"/>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67"/>
    </row>
    <row r="29" spans="1:50" ht="21" x14ac:dyDescent="0.25">
      <c r="A29" s="67"/>
      <c r="B29" s="790" t="s">
        <v>803</v>
      </c>
      <c r="C29" s="1167"/>
      <c r="D29" s="1154"/>
      <c r="E29" s="1048" t="s">
        <v>875</v>
      </c>
      <c r="F29" s="1102" t="s">
        <v>1093</v>
      </c>
      <c r="G29" s="355"/>
      <c r="H29" s="28">
        <v>14.808</v>
      </c>
      <c r="I29" s="1158"/>
      <c r="J29" s="1161"/>
      <c r="K29" s="794">
        <f t="shared" si="0"/>
        <v>14.808</v>
      </c>
      <c r="L29" s="795">
        <f t="shared" si="1"/>
        <v>0</v>
      </c>
      <c r="M29" s="795">
        <f t="shared" si="2"/>
        <v>0</v>
      </c>
      <c r="N29" s="797"/>
      <c r="O29" s="824"/>
      <c r="P29" s="798"/>
      <c r="Q29" s="798"/>
      <c r="R29" s="798"/>
      <c r="S29" s="913"/>
      <c r="T29" s="814">
        <f t="shared" si="3"/>
        <v>0</v>
      </c>
      <c r="U29" s="799">
        <f t="shared" si="4"/>
        <v>0</v>
      </c>
      <c r="V29" s="800">
        <f t="shared" si="5"/>
        <v>0</v>
      </c>
      <c r="W29" s="801">
        <f t="shared" si="6"/>
        <v>0</v>
      </c>
      <c r="X29" s="69"/>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67"/>
    </row>
    <row r="30" spans="1:50" ht="31.5" x14ac:dyDescent="0.25">
      <c r="A30" s="67"/>
      <c r="B30" s="790" t="s">
        <v>804</v>
      </c>
      <c r="C30" s="1052" t="s">
        <v>834</v>
      </c>
      <c r="D30" s="1049" t="s">
        <v>902</v>
      </c>
      <c r="E30" s="1048" t="s">
        <v>876</v>
      </c>
      <c r="F30" s="1102" t="s">
        <v>1082</v>
      </c>
      <c r="G30" s="355"/>
      <c r="H30" s="28">
        <v>201.352</v>
      </c>
      <c r="I30" s="1158"/>
      <c r="J30" s="1161"/>
      <c r="K30" s="794">
        <f t="shared" si="0"/>
        <v>201.352</v>
      </c>
      <c r="L30" s="795">
        <f t="shared" si="1"/>
        <v>0</v>
      </c>
      <c r="M30" s="795">
        <f t="shared" si="2"/>
        <v>0</v>
      </c>
      <c r="N30" s="797"/>
      <c r="O30" s="824"/>
      <c r="P30" s="798"/>
      <c r="Q30" s="798"/>
      <c r="R30" s="798"/>
      <c r="S30" s="913"/>
      <c r="T30" s="814">
        <f t="shared" si="3"/>
        <v>0</v>
      </c>
      <c r="U30" s="799">
        <f t="shared" si="4"/>
        <v>0</v>
      </c>
      <c r="V30" s="800">
        <f t="shared" si="5"/>
        <v>0</v>
      </c>
      <c r="W30" s="801">
        <f t="shared" si="6"/>
        <v>0</v>
      </c>
      <c r="X30" s="69"/>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67"/>
    </row>
    <row r="31" spans="1:50" ht="21" x14ac:dyDescent="0.25">
      <c r="A31" s="67"/>
      <c r="B31" s="790" t="s">
        <v>805</v>
      </c>
      <c r="C31" s="1052" t="s">
        <v>835</v>
      </c>
      <c r="D31" s="1049" t="s">
        <v>903</v>
      </c>
      <c r="E31" s="1048" t="s">
        <v>877</v>
      </c>
      <c r="F31" s="1102" t="s">
        <v>1094</v>
      </c>
      <c r="G31" s="355"/>
      <c r="H31" s="28">
        <v>19.72</v>
      </c>
      <c r="I31" s="1158"/>
      <c r="J31" s="1161"/>
      <c r="K31" s="794">
        <f t="shared" si="0"/>
        <v>19.72</v>
      </c>
      <c r="L31" s="795">
        <f t="shared" si="1"/>
        <v>0</v>
      </c>
      <c r="M31" s="795">
        <f t="shared" si="2"/>
        <v>0</v>
      </c>
      <c r="N31" s="797"/>
      <c r="O31" s="824"/>
      <c r="P31" s="798"/>
      <c r="Q31" s="798"/>
      <c r="R31" s="798"/>
      <c r="S31" s="913"/>
      <c r="T31" s="814">
        <f t="shared" si="3"/>
        <v>0</v>
      </c>
      <c r="U31" s="799">
        <f t="shared" si="4"/>
        <v>0</v>
      </c>
      <c r="V31" s="800">
        <f t="shared" si="5"/>
        <v>0</v>
      </c>
      <c r="W31" s="801">
        <f t="shared" si="6"/>
        <v>0</v>
      </c>
      <c r="X31" s="69"/>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67"/>
    </row>
    <row r="32" spans="1:50" ht="21" x14ac:dyDescent="0.25">
      <c r="A32" s="67"/>
      <c r="B32" s="790" t="s">
        <v>806</v>
      </c>
      <c r="C32" s="1052" t="s">
        <v>836</v>
      </c>
      <c r="D32" s="1049" t="s">
        <v>904</v>
      </c>
      <c r="E32" s="1048" t="s">
        <v>878</v>
      </c>
      <c r="F32" s="1102" t="s">
        <v>1094</v>
      </c>
      <c r="G32" s="355"/>
      <c r="H32" s="28">
        <v>23.872</v>
      </c>
      <c r="I32" s="1158"/>
      <c r="J32" s="1161"/>
      <c r="K32" s="794">
        <f t="shared" si="0"/>
        <v>23.872</v>
      </c>
      <c r="L32" s="795">
        <f t="shared" si="1"/>
        <v>0</v>
      </c>
      <c r="M32" s="795">
        <f t="shared" si="2"/>
        <v>0</v>
      </c>
      <c r="N32" s="797"/>
      <c r="O32" s="824"/>
      <c r="P32" s="798"/>
      <c r="Q32" s="798"/>
      <c r="R32" s="798"/>
      <c r="S32" s="913"/>
      <c r="T32" s="814">
        <f t="shared" si="3"/>
        <v>0</v>
      </c>
      <c r="U32" s="799">
        <f t="shared" si="4"/>
        <v>0</v>
      </c>
      <c r="V32" s="800">
        <f t="shared" si="5"/>
        <v>0</v>
      </c>
      <c r="W32" s="801">
        <f t="shared" si="6"/>
        <v>0</v>
      </c>
      <c r="X32" s="69"/>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67"/>
    </row>
    <row r="33" spans="1:50" ht="31.5" x14ac:dyDescent="0.25">
      <c r="A33" s="67"/>
      <c r="B33" s="790" t="s">
        <v>807</v>
      </c>
      <c r="C33" s="1052" t="s">
        <v>837</v>
      </c>
      <c r="D33" s="1049" t="s">
        <v>905</v>
      </c>
      <c r="E33" s="1048" t="s">
        <v>879</v>
      </c>
      <c r="F33" s="1102" t="s">
        <v>1066</v>
      </c>
      <c r="G33" s="355"/>
      <c r="H33" s="28">
        <v>0.156</v>
      </c>
      <c r="I33" s="1158"/>
      <c r="J33" s="1161"/>
      <c r="K33" s="794">
        <f t="shared" si="0"/>
        <v>0.156</v>
      </c>
      <c r="L33" s="795">
        <f t="shared" si="1"/>
        <v>0</v>
      </c>
      <c r="M33" s="795">
        <f t="shared" si="2"/>
        <v>0</v>
      </c>
      <c r="N33" s="797"/>
      <c r="O33" s="824"/>
      <c r="P33" s="798"/>
      <c r="Q33" s="798"/>
      <c r="R33" s="798"/>
      <c r="S33" s="913"/>
      <c r="T33" s="814">
        <f t="shared" si="3"/>
        <v>0</v>
      </c>
      <c r="U33" s="799">
        <f t="shared" si="4"/>
        <v>0</v>
      </c>
      <c r="V33" s="800">
        <f t="shared" si="5"/>
        <v>0</v>
      </c>
      <c r="W33" s="801">
        <f t="shared" si="6"/>
        <v>0</v>
      </c>
      <c r="X33" s="69"/>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67"/>
    </row>
    <row r="34" spans="1:50" ht="63" x14ac:dyDescent="0.25">
      <c r="A34" s="67"/>
      <c r="B34" s="790" t="s">
        <v>808</v>
      </c>
      <c r="C34" s="1052" t="s">
        <v>838</v>
      </c>
      <c r="D34" s="1049" t="s">
        <v>906</v>
      </c>
      <c r="E34" s="1048" t="s">
        <v>880</v>
      </c>
      <c r="F34" s="1102" t="s">
        <v>1194</v>
      </c>
      <c r="G34" s="355"/>
      <c r="H34" s="28">
        <v>81.692999999999998</v>
      </c>
      <c r="I34" s="1158"/>
      <c r="J34" s="1161"/>
      <c r="K34" s="794">
        <f t="shared" si="0"/>
        <v>81.692999999999998</v>
      </c>
      <c r="L34" s="795">
        <f t="shared" si="1"/>
        <v>0</v>
      </c>
      <c r="M34" s="795">
        <f t="shared" si="2"/>
        <v>0</v>
      </c>
      <c r="N34" s="797"/>
      <c r="O34" s="824"/>
      <c r="P34" s="798"/>
      <c r="Q34" s="798"/>
      <c r="R34" s="798"/>
      <c r="S34" s="913"/>
      <c r="T34" s="814">
        <f t="shared" si="3"/>
        <v>0</v>
      </c>
      <c r="U34" s="799">
        <f t="shared" si="4"/>
        <v>0</v>
      </c>
      <c r="V34" s="800">
        <f t="shared" si="5"/>
        <v>0</v>
      </c>
      <c r="W34" s="801">
        <f t="shared" si="6"/>
        <v>0</v>
      </c>
      <c r="X34" s="69"/>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67"/>
    </row>
    <row r="35" spans="1:50" ht="21" x14ac:dyDescent="0.25">
      <c r="A35" s="67"/>
      <c r="B35" s="790" t="s">
        <v>809</v>
      </c>
      <c r="C35" s="1052" t="s">
        <v>839</v>
      </c>
      <c r="D35" s="1049" t="s">
        <v>907</v>
      </c>
      <c r="E35" s="1048" t="s">
        <v>881</v>
      </c>
      <c r="F35" s="1102" t="s">
        <v>1095</v>
      </c>
      <c r="G35" s="355"/>
      <c r="H35" s="28">
        <v>66.426000000000002</v>
      </c>
      <c r="I35" s="1158"/>
      <c r="J35" s="1161"/>
      <c r="K35" s="794">
        <f t="shared" si="0"/>
        <v>66.426000000000002</v>
      </c>
      <c r="L35" s="795">
        <f t="shared" si="1"/>
        <v>0</v>
      </c>
      <c r="M35" s="795">
        <f t="shared" si="2"/>
        <v>0</v>
      </c>
      <c r="N35" s="797"/>
      <c r="O35" s="824"/>
      <c r="P35" s="798"/>
      <c r="Q35" s="798"/>
      <c r="R35" s="798"/>
      <c r="S35" s="913"/>
      <c r="T35" s="814">
        <f t="shared" si="3"/>
        <v>0</v>
      </c>
      <c r="U35" s="799">
        <f t="shared" si="4"/>
        <v>0</v>
      </c>
      <c r="V35" s="800">
        <f t="shared" si="5"/>
        <v>0</v>
      </c>
      <c r="W35" s="801">
        <f t="shared" si="6"/>
        <v>0</v>
      </c>
      <c r="X35" s="69"/>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67"/>
    </row>
    <row r="36" spans="1:50" ht="21" x14ac:dyDescent="0.25">
      <c r="A36" s="67"/>
      <c r="B36" s="790" t="s">
        <v>810</v>
      </c>
      <c r="C36" s="1052" t="s">
        <v>840</v>
      </c>
      <c r="D36" s="1049" t="s">
        <v>908</v>
      </c>
      <c r="E36" s="1048" t="s">
        <v>882</v>
      </c>
      <c r="F36" s="1102" t="s">
        <v>1096</v>
      </c>
      <c r="G36" s="355"/>
      <c r="H36" s="28">
        <v>134.92699999999999</v>
      </c>
      <c r="I36" s="1158"/>
      <c r="J36" s="1161"/>
      <c r="K36" s="794">
        <f t="shared" si="0"/>
        <v>134.92699999999999</v>
      </c>
      <c r="L36" s="795">
        <f t="shared" si="1"/>
        <v>0</v>
      </c>
      <c r="M36" s="795">
        <f t="shared" si="2"/>
        <v>0</v>
      </c>
      <c r="N36" s="797"/>
      <c r="O36" s="824"/>
      <c r="P36" s="798"/>
      <c r="Q36" s="798"/>
      <c r="R36" s="798"/>
      <c r="S36" s="913"/>
      <c r="T36" s="814">
        <f t="shared" si="3"/>
        <v>0</v>
      </c>
      <c r="U36" s="799">
        <f t="shared" si="4"/>
        <v>0</v>
      </c>
      <c r="V36" s="800">
        <f t="shared" si="5"/>
        <v>0</v>
      </c>
      <c r="W36" s="801">
        <f t="shared" si="6"/>
        <v>0</v>
      </c>
      <c r="X36" s="69"/>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67"/>
    </row>
    <row r="37" spans="1:50" ht="21" x14ac:dyDescent="0.25">
      <c r="A37" s="67"/>
      <c r="B37" s="790" t="s">
        <v>811</v>
      </c>
      <c r="C37" s="1168" t="s">
        <v>841</v>
      </c>
      <c r="D37" s="1152" t="s">
        <v>909</v>
      </c>
      <c r="E37" s="1048" t="s">
        <v>883</v>
      </c>
      <c r="F37" s="1102" t="s">
        <v>1071</v>
      </c>
      <c r="G37" s="355"/>
      <c r="H37" s="28">
        <v>60.198</v>
      </c>
      <c r="I37" s="1158"/>
      <c r="J37" s="1161"/>
      <c r="K37" s="794">
        <f t="shared" si="0"/>
        <v>60.198</v>
      </c>
      <c r="L37" s="795">
        <f t="shared" si="1"/>
        <v>0</v>
      </c>
      <c r="M37" s="795">
        <f t="shared" si="2"/>
        <v>0</v>
      </c>
      <c r="N37" s="797"/>
      <c r="O37" s="824"/>
      <c r="P37" s="798"/>
      <c r="Q37" s="798"/>
      <c r="R37" s="798"/>
      <c r="S37" s="913"/>
      <c r="T37" s="814">
        <f t="shared" si="3"/>
        <v>0</v>
      </c>
      <c r="U37" s="799">
        <f t="shared" si="4"/>
        <v>0</v>
      </c>
      <c r="V37" s="800">
        <f t="shared" si="5"/>
        <v>0</v>
      </c>
      <c r="W37" s="801">
        <f t="shared" si="6"/>
        <v>0</v>
      </c>
      <c r="X37" s="69"/>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67"/>
    </row>
    <row r="38" spans="1:50" ht="21" x14ac:dyDescent="0.25">
      <c r="A38" s="67"/>
      <c r="B38" s="790" t="s">
        <v>812</v>
      </c>
      <c r="C38" s="1167"/>
      <c r="D38" s="1154"/>
      <c r="E38" s="1048" t="s">
        <v>884</v>
      </c>
      <c r="F38" s="1102" t="s">
        <v>1071</v>
      </c>
      <c r="G38" s="355"/>
      <c r="H38" s="28">
        <v>20.757999999999999</v>
      </c>
      <c r="I38" s="1158"/>
      <c r="J38" s="1161"/>
      <c r="K38" s="794">
        <f t="shared" si="0"/>
        <v>20.757999999999999</v>
      </c>
      <c r="L38" s="795">
        <f t="shared" si="1"/>
        <v>0</v>
      </c>
      <c r="M38" s="795">
        <f t="shared" si="2"/>
        <v>0</v>
      </c>
      <c r="N38" s="797"/>
      <c r="O38" s="824"/>
      <c r="P38" s="798"/>
      <c r="Q38" s="798"/>
      <c r="R38" s="798"/>
      <c r="S38" s="913"/>
      <c r="T38" s="814">
        <f t="shared" si="3"/>
        <v>0</v>
      </c>
      <c r="U38" s="799">
        <f t="shared" si="4"/>
        <v>0</v>
      </c>
      <c r="V38" s="800">
        <f t="shared" si="5"/>
        <v>0</v>
      </c>
      <c r="W38" s="801">
        <f t="shared" si="6"/>
        <v>0</v>
      </c>
      <c r="X38" s="69"/>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67"/>
    </row>
    <row r="39" spans="1:50" ht="21" x14ac:dyDescent="0.25">
      <c r="A39" s="67"/>
      <c r="B39" s="790" t="s">
        <v>813</v>
      </c>
      <c r="C39" s="1168" t="s">
        <v>842</v>
      </c>
      <c r="D39" s="1152" t="s">
        <v>910</v>
      </c>
      <c r="E39" s="1048" t="s">
        <v>885</v>
      </c>
      <c r="F39" s="1102" t="s">
        <v>1071</v>
      </c>
      <c r="G39" s="355"/>
      <c r="H39" s="28">
        <v>95.902000000000001</v>
      </c>
      <c r="I39" s="1158"/>
      <c r="J39" s="1161"/>
      <c r="K39" s="794">
        <f t="shared" si="0"/>
        <v>95.902000000000001</v>
      </c>
      <c r="L39" s="795">
        <f t="shared" si="1"/>
        <v>0</v>
      </c>
      <c r="M39" s="795">
        <f t="shared" si="2"/>
        <v>0</v>
      </c>
      <c r="N39" s="797"/>
      <c r="O39" s="824"/>
      <c r="P39" s="798"/>
      <c r="Q39" s="798"/>
      <c r="R39" s="798"/>
      <c r="S39" s="913"/>
      <c r="T39" s="814">
        <f t="shared" si="3"/>
        <v>0</v>
      </c>
      <c r="U39" s="799">
        <f t="shared" si="4"/>
        <v>0</v>
      </c>
      <c r="V39" s="800">
        <f t="shared" si="5"/>
        <v>0</v>
      </c>
      <c r="W39" s="801">
        <f t="shared" si="6"/>
        <v>0</v>
      </c>
      <c r="X39" s="69"/>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67"/>
    </row>
    <row r="40" spans="1:50" ht="21" x14ac:dyDescent="0.25">
      <c r="A40" s="67"/>
      <c r="B40" s="790" t="s">
        <v>814</v>
      </c>
      <c r="C40" s="1167"/>
      <c r="D40" s="1154"/>
      <c r="E40" s="1048" t="s">
        <v>886</v>
      </c>
      <c r="F40" s="1102" t="s">
        <v>1071</v>
      </c>
      <c r="G40" s="355"/>
      <c r="H40" s="28">
        <v>38.61</v>
      </c>
      <c r="I40" s="1158"/>
      <c r="J40" s="1161"/>
      <c r="K40" s="794">
        <f t="shared" si="0"/>
        <v>38.61</v>
      </c>
      <c r="L40" s="795">
        <f t="shared" si="1"/>
        <v>0</v>
      </c>
      <c r="M40" s="795">
        <f t="shared" si="2"/>
        <v>0</v>
      </c>
      <c r="N40" s="797"/>
      <c r="O40" s="824"/>
      <c r="P40" s="798"/>
      <c r="Q40" s="798"/>
      <c r="R40" s="798"/>
      <c r="S40" s="913"/>
      <c r="T40" s="814">
        <f t="shared" si="3"/>
        <v>0</v>
      </c>
      <c r="U40" s="799">
        <f t="shared" si="4"/>
        <v>0</v>
      </c>
      <c r="V40" s="800">
        <f t="shared" si="5"/>
        <v>0</v>
      </c>
      <c r="W40" s="801">
        <f t="shared" si="6"/>
        <v>0</v>
      </c>
      <c r="X40" s="69"/>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67"/>
    </row>
    <row r="41" spans="1:50" ht="63" x14ac:dyDescent="0.25">
      <c r="A41" s="67"/>
      <c r="B41" s="790" t="s">
        <v>815</v>
      </c>
      <c r="C41" s="1052" t="s">
        <v>843</v>
      </c>
      <c r="D41" s="1049" t="s">
        <v>911</v>
      </c>
      <c r="E41" s="1048" t="s">
        <v>887</v>
      </c>
      <c r="F41" s="1102" t="s">
        <v>1066</v>
      </c>
      <c r="G41" s="355"/>
      <c r="H41" s="28">
        <v>0.153</v>
      </c>
      <c r="I41" s="1158"/>
      <c r="J41" s="1161"/>
      <c r="K41" s="794">
        <f t="shared" si="0"/>
        <v>0.153</v>
      </c>
      <c r="L41" s="795">
        <f t="shared" si="1"/>
        <v>0</v>
      </c>
      <c r="M41" s="795">
        <f t="shared" si="2"/>
        <v>0</v>
      </c>
      <c r="N41" s="797"/>
      <c r="O41" s="824"/>
      <c r="P41" s="798"/>
      <c r="Q41" s="798"/>
      <c r="R41" s="798"/>
      <c r="S41" s="913"/>
      <c r="T41" s="814">
        <f t="shared" si="3"/>
        <v>0</v>
      </c>
      <c r="U41" s="799">
        <f t="shared" si="4"/>
        <v>0</v>
      </c>
      <c r="V41" s="800">
        <f t="shared" si="5"/>
        <v>0</v>
      </c>
      <c r="W41" s="801">
        <f t="shared" si="6"/>
        <v>0</v>
      </c>
      <c r="X41" s="69"/>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67"/>
    </row>
    <row r="42" spans="1:50" ht="31.5" x14ac:dyDescent="0.25">
      <c r="A42" s="67"/>
      <c r="B42" s="790" t="s">
        <v>816</v>
      </c>
      <c r="C42" s="1052" t="s">
        <v>844</v>
      </c>
      <c r="D42" s="1049" t="s">
        <v>912</v>
      </c>
      <c r="E42" s="1048" t="s">
        <v>888</v>
      </c>
      <c r="F42" s="1102" t="s">
        <v>1066</v>
      </c>
      <c r="G42" s="355"/>
      <c r="H42" s="28">
        <v>0.216</v>
      </c>
      <c r="I42" s="1158"/>
      <c r="J42" s="1161"/>
      <c r="K42" s="794">
        <f t="shared" si="0"/>
        <v>0.216</v>
      </c>
      <c r="L42" s="795">
        <f t="shared" si="1"/>
        <v>0</v>
      </c>
      <c r="M42" s="795">
        <f t="shared" si="2"/>
        <v>0</v>
      </c>
      <c r="N42" s="797"/>
      <c r="O42" s="824"/>
      <c r="P42" s="798"/>
      <c r="Q42" s="798"/>
      <c r="R42" s="798"/>
      <c r="S42" s="913"/>
      <c r="T42" s="814">
        <f t="shared" si="3"/>
        <v>0</v>
      </c>
      <c r="U42" s="799">
        <f t="shared" si="4"/>
        <v>0</v>
      </c>
      <c r="V42" s="800">
        <f t="shared" si="5"/>
        <v>0</v>
      </c>
      <c r="W42" s="801">
        <f t="shared" si="6"/>
        <v>0</v>
      </c>
      <c r="X42" s="69"/>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67"/>
    </row>
    <row r="43" spans="1:50" ht="21" x14ac:dyDescent="0.25">
      <c r="A43" s="67"/>
      <c r="B43" s="790" t="s">
        <v>817</v>
      </c>
      <c r="C43" s="1052" t="s">
        <v>845</v>
      </c>
      <c r="D43" s="1152" t="s">
        <v>913</v>
      </c>
      <c r="E43" s="1048" t="s">
        <v>889</v>
      </c>
      <c r="F43" s="1102" t="s">
        <v>1097</v>
      </c>
      <c r="G43" s="355"/>
      <c r="H43" s="28">
        <v>29.061</v>
      </c>
      <c r="I43" s="1158"/>
      <c r="J43" s="1161"/>
      <c r="K43" s="794">
        <f t="shared" si="0"/>
        <v>29.061</v>
      </c>
      <c r="L43" s="795">
        <f t="shared" si="1"/>
        <v>0</v>
      </c>
      <c r="M43" s="795">
        <f t="shared" si="2"/>
        <v>0</v>
      </c>
      <c r="N43" s="797"/>
      <c r="O43" s="824"/>
      <c r="P43" s="798"/>
      <c r="Q43" s="798"/>
      <c r="R43" s="798"/>
      <c r="S43" s="913"/>
      <c r="T43" s="814">
        <f t="shared" si="3"/>
        <v>0</v>
      </c>
      <c r="U43" s="799">
        <f t="shared" si="4"/>
        <v>0</v>
      </c>
      <c r="V43" s="800">
        <f t="shared" si="5"/>
        <v>0</v>
      </c>
      <c r="W43" s="801">
        <f t="shared" si="6"/>
        <v>0</v>
      </c>
      <c r="X43" s="69"/>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67"/>
    </row>
    <row r="44" spans="1:50" ht="21" x14ac:dyDescent="0.25">
      <c r="A44" s="67"/>
      <c r="B44" s="790" t="s">
        <v>818</v>
      </c>
      <c r="C44" s="1052" t="s">
        <v>846</v>
      </c>
      <c r="D44" s="1153"/>
      <c r="E44" s="1048" t="s">
        <v>890</v>
      </c>
      <c r="F44" s="1102" t="s">
        <v>1097</v>
      </c>
      <c r="G44" s="355"/>
      <c r="H44" s="28">
        <v>65.986000000000004</v>
      </c>
      <c r="I44" s="1158"/>
      <c r="J44" s="1161"/>
      <c r="K44" s="794">
        <f t="shared" si="0"/>
        <v>65.986000000000004</v>
      </c>
      <c r="L44" s="795">
        <f t="shared" si="1"/>
        <v>0</v>
      </c>
      <c r="M44" s="795">
        <f t="shared" si="2"/>
        <v>0</v>
      </c>
      <c r="N44" s="797"/>
      <c r="O44" s="824"/>
      <c r="P44" s="798"/>
      <c r="Q44" s="798"/>
      <c r="R44" s="798"/>
      <c r="S44" s="913"/>
      <c r="T44" s="814">
        <f t="shared" si="3"/>
        <v>0</v>
      </c>
      <c r="U44" s="799">
        <f t="shared" si="4"/>
        <v>0</v>
      </c>
      <c r="V44" s="800">
        <f t="shared" si="5"/>
        <v>0</v>
      </c>
      <c r="W44" s="801">
        <f t="shared" si="6"/>
        <v>0</v>
      </c>
      <c r="X44" s="69"/>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67"/>
    </row>
    <row r="45" spans="1:50" ht="35.5" customHeight="1" thickBot="1" x14ac:dyDescent="0.3">
      <c r="A45" s="67"/>
      <c r="B45" s="785" t="s">
        <v>819</v>
      </c>
      <c r="C45" s="915" t="s">
        <v>847</v>
      </c>
      <c r="D45" s="1170"/>
      <c r="E45" s="787" t="s">
        <v>891</v>
      </c>
      <c r="F45" s="1103" t="s">
        <v>1097</v>
      </c>
      <c r="G45" s="355"/>
      <c r="H45" s="28">
        <v>121.69</v>
      </c>
      <c r="I45" s="1158"/>
      <c r="J45" s="1161"/>
      <c r="K45" s="114">
        <f t="shared" si="0"/>
        <v>121.69</v>
      </c>
      <c r="L45" s="115">
        <f t="shared" si="1"/>
        <v>0</v>
      </c>
      <c r="M45" s="115">
        <f t="shared" si="2"/>
        <v>0</v>
      </c>
      <c r="N45" s="626"/>
      <c r="O45" s="825"/>
      <c r="P45" s="627"/>
      <c r="Q45" s="627"/>
      <c r="R45" s="627"/>
      <c r="S45" s="628"/>
      <c r="T45" s="815">
        <f t="shared" si="3"/>
        <v>0</v>
      </c>
      <c r="U45" s="121">
        <f t="shared" si="4"/>
        <v>0</v>
      </c>
      <c r="V45" s="122">
        <f t="shared" si="5"/>
        <v>0</v>
      </c>
      <c r="W45" s="123">
        <f t="shared" si="6"/>
        <v>0</v>
      </c>
      <c r="X45" s="69"/>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67"/>
    </row>
    <row r="46" spans="1:50" ht="42" x14ac:dyDescent="0.25">
      <c r="A46" s="67"/>
      <c r="B46" s="781" t="s">
        <v>915</v>
      </c>
      <c r="C46" s="1050" t="s">
        <v>916</v>
      </c>
      <c r="D46" s="802" t="s">
        <v>945</v>
      </c>
      <c r="E46" s="124" t="s">
        <v>954</v>
      </c>
      <c r="F46" s="1100" t="s">
        <v>1098</v>
      </c>
      <c r="G46" s="354"/>
      <c r="H46" s="826">
        <v>9.9760000000000009</v>
      </c>
      <c r="I46" s="1158"/>
      <c r="J46" s="1161"/>
      <c r="K46" s="79">
        <f t="shared" ref="K46:K60" si="7">ROUND(H46*(1-$I$3),3)</f>
        <v>9.9760000000000009</v>
      </c>
      <c r="L46" s="80">
        <f t="shared" ref="L46:L60" si="8">K46*G46</f>
        <v>0</v>
      </c>
      <c r="M46" s="80">
        <f t="shared" si="2"/>
        <v>0</v>
      </c>
      <c r="N46" s="806"/>
      <c r="O46" s="822"/>
      <c r="P46" s="621"/>
      <c r="Q46" s="621"/>
      <c r="R46" s="621"/>
      <c r="S46" s="622"/>
      <c r="T46" s="811">
        <f t="shared" ref="T46:T60" si="9">IF(AND(G46&gt;0,N46=""),"tempo di esecuzione mancante",G46*N46*O46)</f>
        <v>0</v>
      </c>
      <c r="U46" s="86">
        <f t="shared" si="4"/>
        <v>0</v>
      </c>
      <c r="V46" s="87">
        <f t="shared" ref="V46:V60" si="10">IFERROR(S46*T46,"tempo di intervento mancante")</f>
        <v>0</v>
      </c>
      <c r="W46" s="88">
        <f t="shared" si="6"/>
        <v>0</v>
      </c>
      <c r="X46" s="69"/>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67"/>
    </row>
    <row r="47" spans="1:50" ht="31.5" x14ac:dyDescent="0.25">
      <c r="A47" s="67"/>
      <c r="B47" s="783" t="s">
        <v>917</v>
      </c>
      <c r="C47" s="1051" t="s">
        <v>918</v>
      </c>
      <c r="D47" s="803" t="s">
        <v>946</v>
      </c>
      <c r="E47" s="90" t="s">
        <v>955</v>
      </c>
      <c r="F47" s="1101" t="s">
        <v>1099</v>
      </c>
      <c r="G47" s="355"/>
      <c r="H47" s="827">
        <v>803.44500000000005</v>
      </c>
      <c r="I47" s="1158"/>
      <c r="J47" s="1161"/>
      <c r="K47" s="93">
        <f t="shared" si="7"/>
        <v>803.44500000000005</v>
      </c>
      <c r="L47" s="94">
        <f t="shared" si="8"/>
        <v>0</v>
      </c>
      <c r="M47" s="94">
        <f t="shared" si="2"/>
        <v>0</v>
      </c>
      <c r="N47" s="623"/>
      <c r="O47" s="823"/>
      <c r="P47" s="624"/>
      <c r="Q47" s="624"/>
      <c r="R47" s="624"/>
      <c r="S47" s="625"/>
      <c r="T47" s="812">
        <f t="shared" si="9"/>
        <v>0</v>
      </c>
      <c r="U47" s="100">
        <f t="shared" si="4"/>
        <v>0</v>
      </c>
      <c r="V47" s="101">
        <f t="shared" si="10"/>
        <v>0</v>
      </c>
      <c r="W47" s="102">
        <f t="shared" si="6"/>
        <v>0</v>
      </c>
      <c r="X47" s="69"/>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67"/>
    </row>
    <row r="48" spans="1:50" ht="21" x14ac:dyDescent="0.25">
      <c r="A48" s="67"/>
      <c r="B48" s="783" t="s">
        <v>919</v>
      </c>
      <c r="C48" s="1053" t="s">
        <v>920</v>
      </c>
      <c r="D48" s="803" t="s">
        <v>947</v>
      </c>
      <c r="E48" s="90" t="s">
        <v>956</v>
      </c>
      <c r="F48" s="1101" t="s">
        <v>1100</v>
      </c>
      <c r="G48" s="355"/>
      <c r="H48" s="828">
        <v>18.681999999999999</v>
      </c>
      <c r="I48" s="1158"/>
      <c r="J48" s="1161"/>
      <c r="K48" s="747">
        <f t="shared" si="7"/>
        <v>18.681999999999999</v>
      </c>
      <c r="L48" s="103">
        <f t="shared" si="8"/>
        <v>0</v>
      </c>
      <c r="M48" s="103">
        <f t="shared" si="2"/>
        <v>0</v>
      </c>
      <c r="N48" s="623"/>
      <c r="O48" s="823"/>
      <c r="P48" s="624"/>
      <c r="Q48" s="624"/>
      <c r="R48" s="624"/>
      <c r="S48" s="625"/>
      <c r="T48" s="813">
        <f t="shared" si="9"/>
        <v>0</v>
      </c>
      <c r="U48" s="109">
        <f t="shared" si="4"/>
        <v>0</v>
      </c>
      <c r="V48" s="110">
        <f t="shared" si="10"/>
        <v>0</v>
      </c>
      <c r="W48" s="111">
        <f t="shared" si="6"/>
        <v>0</v>
      </c>
      <c r="X48" s="69"/>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67"/>
    </row>
    <row r="49" spans="1:50" ht="21" x14ac:dyDescent="0.25">
      <c r="A49" s="67"/>
      <c r="B49" s="790" t="s">
        <v>921</v>
      </c>
      <c r="C49" s="1052" t="s">
        <v>922</v>
      </c>
      <c r="D49" s="1049" t="s">
        <v>948</v>
      </c>
      <c r="E49" s="1048" t="s">
        <v>957</v>
      </c>
      <c r="F49" s="1102" t="s">
        <v>1101</v>
      </c>
      <c r="G49" s="355"/>
      <c r="H49" s="828">
        <v>4.9089999999999998</v>
      </c>
      <c r="I49" s="1158"/>
      <c r="J49" s="1161"/>
      <c r="K49" s="1057">
        <f t="shared" si="7"/>
        <v>4.9089999999999998</v>
      </c>
      <c r="L49" s="795">
        <f t="shared" si="8"/>
        <v>0</v>
      </c>
      <c r="M49" s="795">
        <f t="shared" si="2"/>
        <v>0</v>
      </c>
      <c r="N49" s="797"/>
      <c r="O49" s="824"/>
      <c r="P49" s="798"/>
      <c r="Q49" s="798"/>
      <c r="R49" s="798"/>
      <c r="S49" s="913"/>
      <c r="T49" s="814">
        <f t="shared" si="9"/>
        <v>0</v>
      </c>
      <c r="U49" s="799">
        <f t="shared" si="4"/>
        <v>0</v>
      </c>
      <c r="V49" s="800">
        <f t="shared" si="10"/>
        <v>0</v>
      </c>
      <c r="W49" s="801">
        <f t="shared" si="6"/>
        <v>0</v>
      </c>
      <c r="X49" s="69"/>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67"/>
    </row>
    <row r="50" spans="1:50" ht="21" x14ac:dyDescent="0.25">
      <c r="A50" s="67"/>
      <c r="B50" s="790" t="s">
        <v>923</v>
      </c>
      <c r="C50" s="1052" t="s">
        <v>924</v>
      </c>
      <c r="D50" s="1049" t="s">
        <v>948</v>
      </c>
      <c r="E50" s="1048" t="s">
        <v>958</v>
      </c>
      <c r="F50" s="1102" t="s">
        <v>1101</v>
      </c>
      <c r="G50" s="355"/>
      <c r="H50" s="828">
        <v>3.226</v>
      </c>
      <c r="I50" s="1158"/>
      <c r="J50" s="1161"/>
      <c r="K50" s="1057">
        <f t="shared" si="7"/>
        <v>3.226</v>
      </c>
      <c r="L50" s="795">
        <f t="shared" si="8"/>
        <v>0</v>
      </c>
      <c r="M50" s="795">
        <f t="shared" si="2"/>
        <v>0</v>
      </c>
      <c r="N50" s="797"/>
      <c r="O50" s="824"/>
      <c r="P50" s="798"/>
      <c r="Q50" s="798"/>
      <c r="R50" s="798"/>
      <c r="S50" s="913"/>
      <c r="T50" s="814">
        <f t="shared" si="9"/>
        <v>0</v>
      </c>
      <c r="U50" s="799">
        <f t="shared" si="4"/>
        <v>0</v>
      </c>
      <c r="V50" s="800">
        <f t="shared" si="10"/>
        <v>0</v>
      </c>
      <c r="W50" s="801">
        <f t="shared" si="6"/>
        <v>0</v>
      </c>
      <c r="X50" s="69"/>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67"/>
    </row>
    <row r="51" spans="1:50" ht="31.5" x14ac:dyDescent="0.25">
      <c r="A51" s="67"/>
      <c r="B51" s="790" t="s">
        <v>925</v>
      </c>
      <c r="C51" s="1052" t="s">
        <v>926</v>
      </c>
      <c r="D51" s="1049" t="s">
        <v>949</v>
      </c>
      <c r="E51" s="1048" t="s">
        <v>959</v>
      </c>
      <c r="F51" s="1102" t="s">
        <v>1101</v>
      </c>
      <c r="G51" s="355"/>
      <c r="H51" s="828">
        <v>4.46</v>
      </c>
      <c r="I51" s="1158"/>
      <c r="J51" s="1161"/>
      <c r="K51" s="1057">
        <f t="shared" si="7"/>
        <v>4.46</v>
      </c>
      <c r="L51" s="795">
        <f t="shared" si="8"/>
        <v>0</v>
      </c>
      <c r="M51" s="795">
        <f t="shared" si="2"/>
        <v>0</v>
      </c>
      <c r="N51" s="797"/>
      <c r="O51" s="824"/>
      <c r="P51" s="798"/>
      <c r="Q51" s="798"/>
      <c r="R51" s="798"/>
      <c r="S51" s="913"/>
      <c r="T51" s="814">
        <f t="shared" si="9"/>
        <v>0</v>
      </c>
      <c r="U51" s="799">
        <f t="shared" si="4"/>
        <v>0</v>
      </c>
      <c r="V51" s="800">
        <f t="shared" si="10"/>
        <v>0</v>
      </c>
      <c r="W51" s="801">
        <f t="shared" si="6"/>
        <v>0</v>
      </c>
      <c r="X51" s="69"/>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67"/>
    </row>
    <row r="52" spans="1:50" ht="31.5" x14ac:dyDescent="0.25">
      <c r="A52" s="67"/>
      <c r="B52" s="790" t="s">
        <v>927</v>
      </c>
      <c r="C52" s="1052" t="s">
        <v>928</v>
      </c>
      <c r="D52" s="1049" t="s">
        <v>949</v>
      </c>
      <c r="E52" s="1048" t="s">
        <v>960</v>
      </c>
      <c r="F52" s="1102" t="s">
        <v>1101</v>
      </c>
      <c r="G52" s="355"/>
      <c r="H52" s="828">
        <v>2.677</v>
      </c>
      <c r="I52" s="1158"/>
      <c r="J52" s="1161"/>
      <c r="K52" s="1057">
        <f t="shared" si="7"/>
        <v>2.677</v>
      </c>
      <c r="L52" s="795">
        <f t="shared" si="8"/>
        <v>0</v>
      </c>
      <c r="M52" s="795">
        <f t="shared" si="2"/>
        <v>0</v>
      </c>
      <c r="N52" s="797"/>
      <c r="O52" s="824"/>
      <c r="P52" s="798"/>
      <c r="Q52" s="798"/>
      <c r="R52" s="798"/>
      <c r="S52" s="913"/>
      <c r="T52" s="814">
        <f t="shared" si="9"/>
        <v>0</v>
      </c>
      <c r="U52" s="799">
        <f t="shared" si="4"/>
        <v>0</v>
      </c>
      <c r="V52" s="800">
        <f t="shared" si="10"/>
        <v>0</v>
      </c>
      <c r="W52" s="801">
        <f t="shared" si="6"/>
        <v>0</v>
      </c>
      <c r="X52" s="69"/>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67"/>
    </row>
    <row r="53" spans="1:50" ht="31.5" x14ac:dyDescent="0.25">
      <c r="A53" s="67"/>
      <c r="B53" s="790" t="s">
        <v>929</v>
      </c>
      <c r="C53" s="1052" t="s">
        <v>930</v>
      </c>
      <c r="D53" s="1049" t="s">
        <v>950</v>
      </c>
      <c r="E53" s="1048" t="s">
        <v>961</v>
      </c>
      <c r="F53" s="1102" t="s">
        <v>1101</v>
      </c>
      <c r="G53" s="355"/>
      <c r="H53" s="828">
        <v>11.739000000000001</v>
      </c>
      <c r="I53" s="1158"/>
      <c r="J53" s="1161"/>
      <c r="K53" s="1057">
        <f t="shared" si="7"/>
        <v>11.739000000000001</v>
      </c>
      <c r="L53" s="795">
        <f t="shared" si="8"/>
        <v>0</v>
      </c>
      <c r="M53" s="795">
        <f t="shared" si="2"/>
        <v>0</v>
      </c>
      <c r="N53" s="797"/>
      <c r="O53" s="824"/>
      <c r="P53" s="798"/>
      <c r="Q53" s="798"/>
      <c r="R53" s="798"/>
      <c r="S53" s="913"/>
      <c r="T53" s="814">
        <f t="shared" si="9"/>
        <v>0</v>
      </c>
      <c r="U53" s="799">
        <f t="shared" si="4"/>
        <v>0</v>
      </c>
      <c r="V53" s="800">
        <f t="shared" si="10"/>
        <v>0</v>
      </c>
      <c r="W53" s="801">
        <f t="shared" si="6"/>
        <v>0</v>
      </c>
      <c r="X53" s="69"/>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67"/>
    </row>
    <row r="54" spans="1:50" ht="31.5" x14ac:dyDescent="0.25">
      <c r="A54" s="67"/>
      <c r="B54" s="790" t="s">
        <v>931</v>
      </c>
      <c r="C54" s="1052" t="s">
        <v>932</v>
      </c>
      <c r="D54" s="1049" t="s">
        <v>950</v>
      </c>
      <c r="E54" s="1048" t="s">
        <v>962</v>
      </c>
      <c r="F54" s="1102" t="s">
        <v>1101</v>
      </c>
      <c r="G54" s="355"/>
      <c r="H54" s="828">
        <v>4.1639999999999997</v>
      </c>
      <c r="I54" s="1158"/>
      <c r="J54" s="1161"/>
      <c r="K54" s="1057">
        <f t="shared" si="7"/>
        <v>4.1639999999999997</v>
      </c>
      <c r="L54" s="795">
        <f t="shared" si="8"/>
        <v>0</v>
      </c>
      <c r="M54" s="795">
        <f t="shared" si="2"/>
        <v>0</v>
      </c>
      <c r="N54" s="797"/>
      <c r="O54" s="824"/>
      <c r="P54" s="798"/>
      <c r="Q54" s="798"/>
      <c r="R54" s="798"/>
      <c r="S54" s="913"/>
      <c r="T54" s="814">
        <f t="shared" si="9"/>
        <v>0</v>
      </c>
      <c r="U54" s="799">
        <f t="shared" si="4"/>
        <v>0</v>
      </c>
      <c r="V54" s="800">
        <f t="shared" si="10"/>
        <v>0</v>
      </c>
      <c r="W54" s="801">
        <f t="shared" si="6"/>
        <v>0</v>
      </c>
      <c r="X54" s="69"/>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67"/>
    </row>
    <row r="55" spans="1:50" ht="21" x14ac:dyDescent="0.25">
      <c r="A55" s="67"/>
      <c r="B55" s="790" t="s">
        <v>933</v>
      </c>
      <c r="C55" s="1052" t="s">
        <v>934</v>
      </c>
      <c r="D55" s="1049" t="s">
        <v>951</v>
      </c>
      <c r="E55" s="1048" t="s">
        <v>963</v>
      </c>
      <c r="F55" s="1102" t="s">
        <v>1102</v>
      </c>
      <c r="G55" s="355"/>
      <c r="H55" s="828">
        <v>10.914999999999999</v>
      </c>
      <c r="I55" s="1158"/>
      <c r="J55" s="1161"/>
      <c r="K55" s="1057">
        <f t="shared" si="7"/>
        <v>10.914999999999999</v>
      </c>
      <c r="L55" s="795">
        <f t="shared" si="8"/>
        <v>0</v>
      </c>
      <c r="M55" s="795">
        <f t="shared" si="2"/>
        <v>0</v>
      </c>
      <c r="N55" s="797"/>
      <c r="O55" s="824"/>
      <c r="P55" s="798"/>
      <c r="Q55" s="798"/>
      <c r="R55" s="798"/>
      <c r="S55" s="913"/>
      <c r="T55" s="814">
        <f t="shared" si="9"/>
        <v>0</v>
      </c>
      <c r="U55" s="799">
        <f t="shared" si="4"/>
        <v>0</v>
      </c>
      <c r="V55" s="800">
        <f t="shared" si="10"/>
        <v>0</v>
      </c>
      <c r="W55" s="801">
        <f t="shared" si="6"/>
        <v>0</v>
      </c>
      <c r="X55" s="69"/>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67"/>
    </row>
    <row r="56" spans="1:50" ht="21" x14ac:dyDescent="0.25">
      <c r="A56" s="67"/>
      <c r="B56" s="790" t="s">
        <v>935</v>
      </c>
      <c r="C56" s="1052" t="s">
        <v>936</v>
      </c>
      <c r="D56" s="1049" t="s">
        <v>951</v>
      </c>
      <c r="E56" s="1048" t="s">
        <v>964</v>
      </c>
      <c r="F56" s="1102" t="s">
        <v>1102</v>
      </c>
      <c r="G56" s="355"/>
      <c r="H56" s="828">
        <v>4.407</v>
      </c>
      <c r="I56" s="1158"/>
      <c r="J56" s="1161"/>
      <c r="K56" s="1057">
        <f t="shared" si="7"/>
        <v>4.407</v>
      </c>
      <c r="L56" s="795">
        <f t="shared" si="8"/>
        <v>0</v>
      </c>
      <c r="M56" s="795">
        <f t="shared" si="2"/>
        <v>0</v>
      </c>
      <c r="N56" s="797"/>
      <c r="O56" s="824"/>
      <c r="P56" s="798"/>
      <c r="Q56" s="798"/>
      <c r="R56" s="798"/>
      <c r="S56" s="913"/>
      <c r="T56" s="814">
        <f t="shared" si="9"/>
        <v>0</v>
      </c>
      <c r="U56" s="799">
        <f t="shared" si="4"/>
        <v>0</v>
      </c>
      <c r="V56" s="800">
        <f t="shared" si="10"/>
        <v>0</v>
      </c>
      <c r="W56" s="801">
        <f t="shared" si="6"/>
        <v>0</v>
      </c>
      <c r="X56" s="69"/>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67"/>
    </row>
    <row r="57" spans="1:50" ht="31.5" x14ac:dyDescent="0.25">
      <c r="A57" s="67"/>
      <c r="B57" s="790" t="s">
        <v>937</v>
      </c>
      <c r="C57" s="1052" t="s">
        <v>938</v>
      </c>
      <c r="D57" s="1049" t="s">
        <v>952</v>
      </c>
      <c r="E57" s="1048" t="s">
        <v>965</v>
      </c>
      <c r="F57" s="1102" t="s">
        <v>1102</v>
      </c>
      <c r="G57" s="355"/>
      <c r="H57" s="828">
        <v>9.8849999999999998</v>
      </c>
      <c r="I57" s="1158"/>
      <c r="J57" s="1161"/>
      <c r="K57" s="1057">
        <f t="shared" si="7"/>
        <v>9.8849999999999998</v>
      </c>
      <c r="L57" s="795">
        <f t="shared" si="8"/>
        <v>0</v>
      </c>
      <c r="M57" s="795">
        <f t="shared" si="2"/>
        <v>0</v>
      </c>
      <c r="N57" s="797"/>
      <c r="O57" s="824"/>
      <c r="P57" s="798"/>
      <c r="Q57" s="798"/>
      <c r="R57" s="798"/>
      <c r="S57" s="913"/>
      <c r="T57" s="814">
        <f t="shared" si="9"/>
        <v>0</v>
      </c>
      <c r="U57" s="799">
        <f t="shared" si="4"/>
        <v>0</v>
      </c>
      <c r="V57" s="800">
        <f t="shared" si="10"/>
        <v>0</v>
      </c>
      <c r="W57" s="801">
        <f t="shared" si="6"/>
        <v>0</v>
      </c>
      <c r="X57" s="69"/>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67"/>
    </row>
    <row r="58" spans="1:50" ht="31.5" x14ac:dyDescent="0.25">
      <c r="A58" s="67"/>
      <c r="B58" s="790" t="s">
        <v>939</v>
      </c>
      <c r="C58" s="1052" t="s">
        <v>940</v>
      </c>
      <c r="D58" s="1049" t="s">
        <v>952</v>
      </c>
      <c r="E58" s="1048" t="s">
        <v>966</v>
      </c>
      <c r="F58" s="1102" t="s">
        <v>1102</v>
      </c>
      <c r="G58" s="355"/>
      <c r="H58" s="828">
        <v>3.32</v>
      </c>
      <c r="I58" s="1158"/>
      <c r="J58" s="1161"/>
      <c r="K58" s="1057">
        <f t="shared" si="7"/>
        <v>3.32</v>
      </c>
      <c r="L58" s="795">
        <f t="shared" si="8"/>
        <v>0</v>
      </c>
      <c r="M58" s="795">
        <f t="shared" si="2"/>
        <v>0</v>
      </c>
      <c r="N58" s="797"/>
      <c r="O58" s="824"/>
      <c r="P58" s="798"/>
      <c r="Q58" s="798"/>
      <c r="R58" s="798"/>
      <c r="S58" s="913"/>
      <c r="T58" s="814">
        <f t="shared" si="9"/>
        <v>0</v>
      </c>
      <c r="U58" s="799">
        <f t="shared" si="4"/>
        <v>0</v>
      </c>
      <c r="V58" s="800">
        <f t="shared" si="10"/>
        <v>0</v>
      </c>
      <c r="W58" s="801">
        <f t="shared" si="6"/>
        <v>0</v>
      </c>
      <c r="X58" s="69"/>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67"/>
    </row>
    <row r="59" spans="1:50" ht="31.5" x14ac:dyDescent="0.25">
      <c r="A59" s="67"/>
      <c r="B59" s="790" t="s">
        <v>941</v>
      </c>
      <c r="C59" s="1052" t="s">
        <v>942</v>
      </c>
      <c r="D59" s="1049" t="s">
        <v>953</v>
      </c>
      <c r="E59" s="1048" t="s">
        <v>967</v>
      </c>
      <c r="F59" s="1102" t="s">
        <v>1102</v>
      </c>
      <c r="G59" s="355"/>
      <c r="H59" s="828">
        <v>21.998000000000001</v>
      </c>
      <c r="I59" s="1158"/>
      <c r="J59" s="1161"/>
      <c r="K59" s="1057">
        <f t="shared" si="7"/>
        <v>21.998000000000001</v>
      </c>
      <c r="L59" s="795">
        <f t="shared" si="8"/>
        <v>0</v>
      </c>
      <c r="M59" s="795">
        <f t="shared" si="2"/>
        <v>0</v>
      </c>
      <c r="N59" s="797"/>
      <c r="O59" s="824"/>
      <c r="P59" s="798"/>
      <c r="Q59" s="798"/>
      <c r="R59" s="798"/>
      <c r="S59" s="913"/>
      <c r="T59" s="814">
        <f t="shared" si="9"/>
        <v>0</v>
      </c>
      <c r="U59" s="799">
        <f t="shared" si="4"/>
        <v>0</v>
      </c>
      <c r="V59" s="800">
        <f t="shared" si="10"/>
        <v>0</v>
      </c>
      <c r="W59" s="801">
        <f t="shared" si="6"/>
        <v>0</v>
      </c>
      <c r="X59" s="69"/>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67"/>
    </row>
    <row r="60" spans="1:50" ht="32" thickBot="1" x14ac:dyDescent="0.3">
      <c r="A60" s="67"/>
      <c r="B60" s="785" t="s">
        <v>943</v>
      </c>
      <c r="C60" s="915" t="s">
        <v>944</v>
      </c>
      <c r="D60" s="805" t="s">
        <v>953</v>
      </c>
      <c r="E60" s="787" t="s">
        <v>968</v>
      </c>
      <c r="F60" s="1103" t="s">
        <v>1102</v>
      </c>
      <c r="G60" s="356"/>
      <c r="H60" s="830">
        <v>6.0380000000000003</v>
      </c>
      <c r="I60" s="1159"/>
      <c r="J60" s="1162"/>
      <c r="K60" s="114">
        <f t="shared" si="7"/>
        <v>6.0380000000000003</v>
      </c>
      <c r="L60" s="115">
        <f t="shared" si="8"/>
        <v>0</v>
      </c>
      <c r="M60" s="115">
        <f t="shared" si="2"/>
        <v>0</v>
      </c>
      <c r="N60" s="626"/>
      <c r="O60" s="825"/>
      <c r="P60" s="627"/>
      <c r="Q60" s="627"/>
      <c r="R60" s="627"/>
      <c r="S60" s="628"/>
      <c r="T60" s="815">
        <f t="shared" si="9"/>
        <v>0</v>
      </c>
      <c r="U60" s="121">
        <f t="shared" si="4"/>
        <v>0</v>
      </c>
      <c r="V60" s="122">
        <f t="shared" si="10"/>
        <v>0</v>
      </c>
      <c r="W60" s="123">
        <f t="shared" si="6"/>
        <v>0</v>
      </c>
      <c r="X60" s="69"/>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67"/>
    </row>
    <row r="61" spans="1:50" ht="25.5" customHeight="1" thickBot="1" x14ac:dyDescent="0.3">
      <c r="A61" s="70"/>
      <c r="B61" s="201"/>
      <c r="C61" s="201"/>
      <c r="D61" s="201"/>
      <c r="E61" s="201"/>
      <c r="F61" s="201"/>
      <c r="G61" s="201"/>
      <c r="H61" s="201"/>
      <c r="I61" s="201"/>
      <c r="J61" s="201"/>
      <c r="K61" s="285"/>
      <c r="L61" s="975">
        <f>SUM(L3:L60)</f>
        <v>0</v>
      </c>
      <c r="M61" s="977">
        <f>SUM(M3:M60)</f>
        <v>0</v>
      </c>
      <c r="N61" s="202"/>
      <c r="O61" s="202"/>
      <c r="P61" s="203"/>
      <c r="Q61" s="203"/>
      <c r="R61" s="203"/>
      <c r="S61" s="203"/>
      <c r="T61" s="980">
        <f>SUM($T$3:$T$60)</f>
        <v>0</v>
      </c>
      <c r="U61" s="981">
        <f>SUM($U$3:$U$60)</f>
        <v>0</v>
      </c>
      <c r="V61" s="982">
        <f>SUM($V$3:$V$60)</f>
        <v>0</v>
      </c>
      <c r="W61" s="983">
        <f>SUM($W$3:$W$60)</f>
        <v>0</v>
      </c>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67"/>
    </row>
    <row r="62" spans="1:50" ht="11" thickBot="1" x14ac:dyDescent="0.3">
      <c r="A62" s="70"/>
      <c r="B62" s="70"/>
      <c r="C62" s="70"/>
      <c r="D62" s="70"/>
      <c r="E62" s="70"/>
      <c r="F62" s="70"/>
      <c r="G62" s="70"/>
      <c r="H62" s="70"/>
      <c r="I62" s="70"/>
      <c r="J62" s="70"/>
      <c r="K62" s="70"/>
      <c r="L62" s="201"/>
      <c r="M62" s="201"/>
      <c r="N62" s="70"/>
      <c r="O62" s="70"/>
      <c r="P62" s="70"/>
      <c r="Q62" s="70"/>
      <c r="R62" s="70"/>
      <c r="S62" s="70"/>
      <c r="T62" s="1135" t="s">
        <v>275</v>
      </c>
      <c r="U62" s="1136"/>
      <c r="V62" s="1137"/>
      <c r="W62" s="210">
        <f>IFERROR(W61/M61,0)</f>
        <v>0</v>
      </c>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67"/>
    </row>
    <row r="63" spans="1:5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67"/>
    </row>
    <row r="64" spans="1:5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67"/>
    </row>
    <row r="65" spans="1:5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67"/>
    </row>
    <row r="66" spans="1:5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67"/>
    </row>
    <row r="67" spans="1:5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67"/>
    </row>
    <row r="68" spans="1:5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67"/>
    </row>
    <row r="69" spans="1:5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67"/>
    </row>
    <row r="70" spans="1:5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67"/>
    </row>
    <row r="71" spans="1:5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67"/>
    </row>
    <row r="72" spans="1:5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67"/>
    </row>
    <row r="73" spans="1:5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67"/>
    </row>
    <row r="74" spans="1:5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67"/>
    </row>
    <row r="75" spans="1:5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67"/>
    </row>
    <row r="76" spans="1:5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67"/>
    </row>
    <row r="77" spans="1:5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67"/>
    </row>
    <row r="78" spans="1:5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67"/>
    </row>
    <row r="79" spans="1:5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67"/>
    </row>
    <row r="80" spans="1:5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67"/>
    </row>
    <row r="81" spans="1:5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67"/>
    </row>
    <row r="82" spans="1:5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67"/>
    </row>
    <row r="83" spans="1:5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67"/>
    </row>
    <row r="84" spans="1:5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67"/>
    </row>
    <row r="85" spans="1:5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67"/>
    </row>
    <row r="86" spans="1:5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67"/>
    </row>
    <row r="87" spans="1:5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67"/>
    </row>
    <row r="88" spans="1:5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67"/>
    </row>
    <row r="89" spans="1:5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67"/>
    </row>
    <row r="90" spans="1:5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67"/>
    </row>
    <row r="91" spans="1:5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67"/>
    </row>
    <row r="92" spans="1:5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67"/>
    </row>
    <row r="93" spans="1:5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67"/>
    </row>
    <row r="94" spans="1:5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67"/>
    </row>
    <row r="95" spans="1:5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67"/>
    </row>
    <row r="96" spans="1:5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67"/>
    </row>
    <row r="97" spans="1:5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67"/>
    </row>
    <row r="98" spans="1:5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67"/>
    </row>
    <row r="99" spans="1:5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67"/>
    </row>
    <row r="100" spans="1:5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67"/>
    </row>
    <row r="101" spans="1:5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67"/>
    </row>
    <row r="102" spans="1:5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67"/>
    </row>
    <row r="103" spans="1:5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67"/>
    </row>
    <row r="104" spans="1:5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67"/>
    </row>
    <row r="105" spans="1:5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67"/>
    </row>
    <row r="106" spans="1:5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67"/>
    </row>
    <row r="107" spans="1:5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67"/>
    </row>
    <row r="108" spans="1:5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67"/>
    </row>
    <row r="109" spans="1:5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67"/>
    </row>
    <row r="110" spans="1:5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67"/>
    </row>
    <row r="111" spans="1:5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67"/>
    </row>
    <row r="112" spans="1:5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67"/>
    </row>
    <row r="113" spans="1:5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67"/>
    </row>
    <row r="114" spans="1:5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67"/>
    </row>
    <row r="115" spans="1:5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67"/>
    </row>
    <row r="116" spans="1:5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67"/>
    </row>
    <row r="117" spans="1:5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67"/>
    </row>
    <row r="118" spans="1:5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67"/>
    </row>
    <row r="119" spans="1:5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67"/>
    </row>
    <row r="120" spans="1:5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67"/>
    </row>
    <row r="121" spans="1:5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67"/>
    </row>
    <row r="122" spans="1:5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67"/>
    </row>
    <row r="123" spans="1:5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67"/>
    </row>
    <row r="124" spans="1:5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67"/>
    </row>
    <row r="125" spans="1:5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67"/>
    </row>
    <row r="126" spans="1:5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67"/>
    </row>
    <row r="127" spans="1:5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67"/>
    </row>
    <row r="128" spans="1:5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67"/>
    </row>
    <row r="129" spans="1:50" x14ac:dyDescent="0.25">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594"/>
    </row>
  </sheetData>
  <sheetProtection selectLockedCells="1"/>
  <dataConsolidate link="1"/>
  <mergeCells count="32">
    <mergeCell ref="C37:C38"/>
    <mergeCell ref="D24:D25"/>
    <mergeCell ref="D26:D27"/>
    <mergeCell ref="D28:D29"/>
    <mergeCell ref="D39:D40"/>
    <mergeCell ref="D37:D38"/>
    <mergeCell ref="C20:C21"/>
    <mergeCell ref="C22:C23"/>
    <mergeCell ref="C24:C25"/>
    <mergeCell ref="C26:C27"/>
    <mergeCell ref="C28:C29"/>
    <mergeCell ref="D14:D15"/>
    <mergeCell ref="D16:D17"/>
    <mergeCell ref="D18:D19"/>
    <mergeCell ref="D20:D21"/>
    <mergeCell ref="D22:D23"/>
    <mergeCell ref="I3:I60"/>
    <mergeCell ref="J3:J60"/>
    <mergeCell ref="T62:V62"/>
    <mergeCell ref="C3:C4"/>
    <mergeCell ref="C7:C9"/>
    <mergeCell ref="C10:C11"/>
    <mergeCell ref="C12:C13"/>
    <mergeCell ref="C14:C15"/>
    <mergeCell ref="C16:C17"/>
    <mergeCell ref="C18:C19"/>
    <mergeCell ref="D43:D45"/>
    <mergeCell ref="C39:C40"/>
    <mergeCell ref="D3:D4"/>
    <mergeCell ref="D7:D9"/>
    <mergeCell ref="D10:D11"/>
    <mergeCell ref="D12:D13"/>
  </mergeCell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3"/>
  <sheetViews>
    <sheetView zoomScaleNormal="100" workbookViewId="0"/>
  </sheetViews>
  <sheetFormatPr defaultColWidth="9.1796875" defaultRowHeight="10.5" x14ac:dyDescent="0.25"/>
  <cols>
    <col min="1" max="1" width="1.81640625" style="600" customWidth="1"/>
    <col min="2" max="2" width="10.1796875" style="600" customWidth="1"/>
    <col min="3" max="3" width="15.7265625" style="600" customWidth="1"/>
    <col min="4" max="4" width="9" style="600" customWidth="1"/>
    <col min="5" max="5" width="51" style="600" customWidth="1"/>
    <col min="6" max="6" width="14.453125" style="600" bestFit="1" customWidth="1"/>
    <col min="7" max="7" width="13.81640625" style="600" customWidth="1"/>
    <col min="8" max="8" width="13.453125" style="600" bestFit="1" customWidth="1"/>
    <col min="9" max="10" width="6.81640625" style="600" bestFit="1" customWidth="1"/>
    <col min="11" max="11" width="17" style="600" customWidth="1"/>
    <col min="12" max="12" width="12" style="600" bestFit="1" customWidth="1"/>
    <col min="13" max="13" width="13.54296875" style="600" customWidth="1"/>
    <col min="14" max="14" width="17.7265625" style="600" customWidth="1"/>
    <col min="15" max="15" width="9.81640625" style="600" customWidth="1"/>
    <col min="16" max="18" width="15.26953125" style="600" customWidth="1"/>
    <col min="19" max="19" width="11.26953125" style="600" customWidth="1"/>
    <col min="20" max="20" width="13.81640625" style="600" bestFit="1" customWidth="1"/>
    <col min="21" max="21" width="13.81640625" style="600" customWidth="1"/>
    <col min="22" max="22" width="15.81640625" style="600" customWidth="1"/>
    <col min="23" max="23" width="13.54296875" style="600" bestFit="1" customWidth="1"/>
    <col min="24" max="16384" width="9.1796875" style="600"/>
  </cols>
  <sheetData>
    <row r="1" spans="1:50" s="1073" customFormat="1" ht="25.5" customHeight="1" thickBot="1" x14ac:dyDescent="0.4">
      <c r="A1" s="1069"/>
      <c r="B1" s="395" t="s">
        <v>976</v>
      </c>
      <c r="C1" s="1070"/>
      <c r="D1" s="1075"/>
      <c r="E1" s="1070"/>
      <c r="F1" s="1070"/>
      <c r="G1" s="1070"/>
      <c r="H1" s="1070"/>
      <c r="I1" s="1070"/>
      <c r="J1" s="1070"/>
      <c r="K1" s="1070"/>
      <c r="L1" s="1070"/>
      <c r="M1" s="1070"/>
      <c r="N1" s="1070"/>
      <c r="O1" s="1070"/>
      <c r="P1" s="1070"/>
      <c r="Q1" s="1070"/>
      <c r="R1" s="1070"/>
      <c r="S1" s="1070"/>
      <c r="T1" s="1070"/>
      <c r="U1" s="1070"/>
      <c r="V1" s="1070"/>
      <c r="W1" s="1070"/>
      <c r="X1" s="1071"/>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69"/>
    </row>
    <row r="2" spans="1:50" ht="42.5" thickBot="1" x14ac:dyDescent="0.3">
      <c r="A2" s="67"/>
      <c r="B2" s="71" t="s">
        <v>509</v>
      </c>
      <c r="C2" s="72" t="s">
        <v>514</v>
      </c>
      <c r="D2" s="72" t="s">
        <v>510</v>
      </c>
      <c r="E2" s="72" t="s">
        <v>0</v>
      </c>
      <c r="F2" s="297" t="s">
        <v>230</v>
      </c>
      <c r="G2" s="353" t="s">
        <v>1028</v>
      </c>
      <c r="H2" s="971" t="s">
        <v>524</v>
      </c>
      <c r="I2" s="463" t="s">
        <v>134</v>
      </c>
      <c r="J2" s="816" t="s">
        <v>717</v>
      </c>
      <c r="K2" s="462" t="s">
        <v>525</v>
      </c>
      <c r="L2" s="74" t="s">
        <v>42</v>
      </c>
      <c r="M2" s="461" t="s">
        <v>56</v>
      </c>
      <c r="N2" s="912" t="s">
        <v>1211</v>
      </c>
      <c r="O2" s="295" t="s">
        <v>1116</v>
      </c>
      <c r="P2" s="295" t="s">
        <v>447</v>
      </c>
      <c r="Q2" s="295" t="s">
        <v>448</v>
      </c>
      <c r="R2" s="295" t="s">
        <v>449</v>
      </c>
      <c r="S2" s="902" t="s">
        <v>474</v>
      </c>
      <c r="T2" s="763" t="s">
        <v>238</v>
      </c>
      <c r="U2" s="75" t="s">
        <v>237</v>
      </c>
      <c r="V2" s="462" t="s">
        <v>44</v>
      </c>
      <c r="W2" s="75" t="s">
        <v>45</v>
      </c>
      <c r="X2" s="69"/>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67"/>
    </row>
    <row r="3" spans="1:50" ht="73.5" x14ac:dyDescent="0.25">
      <c r="A3" s="67"/>
      <c r="B3" s="781" t="s">
        <v>977</v>
      </c>
      <c r="C3" s="1050" t="s">
        <v>978</v>
      </c>
      <c r="D3" s="802" t="s">
        <v>1001</v>
      </c>
      <c r="E3" s="124" t="s">
        <v>1013</v>
      </c>
      <c r="F3" s="1100" t="s">
        <v>1103</v>
      </c>
      <c r="G3" s="354"/>
      <c r="H3" s="736">
        <v>0.28499999999999998</v>
      </c>
      <c r="I3" s="1141"/>
      <c r="J3" s="1144" t="s">
        <v>1025</v>
      </c>
      <c r="K3" s="79">
        <f>ROUND(H3*(1-$I$3),3)</f>
        <v>0.28499999999999998</v>
      </c>
      <c r="L3" s="80">
        <f>K3*G3</f>
        <v>0</v>
      </c>
      <c r="M3" s="80">
        <f>L3*4</f>
        <v>0</v>
      </c>
      <c r="N3" s="806"/>
      <c r="O3" s="822"/>
      <c r="P3" s="621"/>
      <c r="Q3" s="621"/>
      <c r="R3" s="621"/>
      <c r="S3" s="622"/>
      <c r="T3" s="811">
        <f>IF(AND(G3&gt;0,N3=""),"tempo di esecuzione mancante",G3*N3*O3)</f>
        <v>0</v>
      </c>
      <c r="U3" s="86">
        <f>IFERROR(T3*4,"tempo di esecuzione mancante")</f>
        <v>0</v>
      </c>
      <c r="V3" s="87">
        <f>IFERROR(S3*T3,"tempo di esecuzione mancante")</f>
        <v>0</v>
      </c>
      <c r="W3" s="88">
        <f>IFERROR(V3*4,"tempo di esecuzione mancante")</f>
        <v>0</v>
      </c>
      <c r="X3" s="69"/>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67"/>
    </row>
    <row r="4" spans="1:50" ht="52.5" x14ac:dyDescent="0.25">
      <c r="A4" s="67"/>
      <c r="B4" s="783" t="s">
        <v>979</v>
      </c>
      <c r="C4" s="1051" t="s">
        <v>980</v>
      </c>
      <c r="D4" s="803" t="s">
        <v>1002</v>
      </c>
      <c r="E4" s="90" t="s">
        <v>1014</v>
      </c>
      <c r="F4" s="1101" t="s">
        <v>1071</v>
      </c>
      <c r="G4" s="355"/>
      <c r="H4" s="737">
        <v>70.784999999999997</v>
      </c>
      <c r="I4" s="1142"/>
      <c r="J4" s="1145"/>
      <c r="K4" s="93">
        <f t="shared" ref="K4:K14" si="0">ROUND(H4*(1-$I$3),3)</f>
        <v>70.784999999999997</v>
      </c>
      <c r="L4" s="94">
        <f t="shared" ref="L4:L14" si="1">K4*G4</f>
        <v>0</v>
      </c>
      <c r="M4" s="94">
        <f t="shared" ref="M4:M14" si="2">L4*4</f>
        <v>0</v>
      </c>
      <c r="N4" s="623"/>
      <c r="O4" s="823"/>
      <c r="P4" s="624"/>
      <c r="Q4" s="624"/>
      <c r="R4" s="624"/>
      <c r="S4" s="625"/>
      <c r="T4" s="812">
        <f t="shared" ref="T4:T14" si="3">IF(AND(G4&gt;0,N4=""),"tempo di esecuzione mancante",G4*N4*O4)</f>
        <v>0</v>
      </c>
      <c r="U4" s="100">
        <f t="shared" ref="U4:U14" si="4">IFERROR(T4*4,"tempo di esecuzione mancante")</f>
        <v>0</v>
      </c>
      <c r="V4" s="101">
        <f t="shared" ref="V4:V14" si="5">IFERROR(S4*T4,"tempo di esecuzione mancante")</f>
        <v>0</v>
      </c>
      <c r="W4" s="102">
        <f t="shared" ref="W4:W14" si="6">IFERROR(V4*4,"tempo di esecuzione mancante")</f>
        <v>0</v>
      </c>
      <c r="X4" s="69"/>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67"/>
    </row>
    <row r="5" spans="1:50" ht="52.5" x14ac:dyDescent="0.25">
      <c r="A5" s="67"/>
      <c r="B5" s="790" t="s">
        <v>981</v>
      </c>
      <c r="C5" s="1052" t="s">
        <v>982</v>
      </c>
      <c r="D5" s="1049" t="s">
        <v>1003</v>
      </c>
      <c r="E5" s="1048" t="s">
        <v>1015</v>
      </c>
      <c r="F5" s="1102" t="s">
        <v>1104</v>
      </c>
      <c r="G5" s="355"/>
      <c r="H5" s="28">
        <v>147.589</v>
      </c>
      <c r="I5" s="1142"/>
      <c r="J5" s="1145"/>
      <c r="K5" s="794">
        <f t="shared" si="0"/>
        <v>147.589</v>
      </c>
      <c r="L5" s="795">
        <f t="shared" si="1"/>
        <v>0</v>
      </c>
      <c r="M5" s="795">
        <f t="shared" si="2"/>
        <v>0</v>
      </c>
      <c r="N5" s="797"/>
      <c r="O5" s="824"/>
      <c r="P5" s="798"/>
      <c r="Q5" s="798"/>
      <c r="R5" s="798"/>
      <c r="S5" s="913"/>
      <c r="T5" s="814">
        <f t="shared" si="3"/>
        <v>0</v>
      </c>
      <c r="U5" s="799">
        <f t="shared" si="4"/>
        <v>0</v>
      </c>
      <c r="V5" s="800">
        <f t="shared" si="5"/>
        <v>0</v>
      </c>
      <c r="W5" s="801">
        <f t="shared" si="6"/>
        <v>0</v>
      </c>
      <c r="X5" s="69"/>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67"/>
    </row>
    <row r="6" spans="1:50" ht="52.5" x14ac:dyDescent="0.25">
      <c r="A6" s="67"/>
      <c r="B6" s="790" t="s">
        <v>983</v>
      </c>
      <c r="C6" s="1052" t="s">
        <v>984</v>
      </c>
      <c r="D6" s="1049" t="s">
        <v>1004</v>
      </c>
      <c r="E6" s="1048" t="s">
        <v>1016</v>
      </c>
      <c r="F6" s="1102" t="s">
        <v>1105</v>
      </c>
      <c r="G6" s="355"/>
      <c r="H6" s="28">
        <v>222.31800000000001</v>
      </c>
      <c r="I6" s="1142"/>
      <c r="J6" s="1145"/>
      <c r="K6" s="794">
        <f t="shared" si="0"/>
        <v>222.31800000000001</v>
      </c>
      <c r="L6" s="795">
        <f t="shared" si="1"/>
        <v>0</v>
      </c>
      <c r="M6" s="795">
        <f t="shared" si="2"/>
        <v>0</v>
      </c>
      <c r="N6" s="797"/>
      <c r="O6" s="824"/>
      <c r="P6" s="798"/>
      <c r="Q6" s="798"/>
      <c r="R6" s="798"/>
      <c r="S6" s="913"/>
      <c r="T6" s="814">
        <f t="shared" si="3"/>
        <v>0</v>
      </c>
      <c r="U6" s="799">
        <f t="shared" si="4"/>
        <v>0</v>
      </c>
      <c r="V6" s="800">
        <f t="shared" si="5"/>
        <v>0</v>
      </c>
      <c r="W6" s="801">
        <f t="shared" si="6"/>
        <v>0</v>
      </c>
      <c r="X6" s="69"/>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67"/>
    </row>
    <row r="7" spans="1:50" ht="31.5" x14ac:dyDescent="0.25">
      <c r="A7" s="67"/>
      <c r="B7" s="783" t="s">
        <v>985</v>
      </c>
      <c r="C7" s="1051" t="s">
        <v>986</v>
      </c>
      <c r="D7" s="803" t="s">
        <v>1005</v>
      </c>
      <c r="E7" s="90" t="s">
        <v>1017</v>
      </c>
      <c r="F7" s="1101" t="s">
        <v>1106</v>
      </c>
      <c r="G7" s="355"/>
      <c r="H7" s="737">
        <v>186.822</v>
      </c>
      <c r="I7" s="1142"/>
      <c r="J7" s="1145"/>
      <c r="K7" s="93">
        <f t="shared" si="0"/>
        <v>186.822</v>
      </c>
      <c r="L7" s="94">
        <f t="shared" si="1"/>
        <v>0</v>
      </c>
      <c r="M7" s="94">
        <f t="shared" si="2"/>
        <v>0</v>
      </c>
      <c r="N7" s="623"/>
      <c r="O7" s="823"/>
      <c r="P7" s="624"/>
      <c r="Q7" s="624"/>
      <c r="R7" s="624"/>
      <c r="S7" s="625"/>
      <c r="T7" s="812">
        <f t="shared" si="3"/>
        <v>0</v>
      </c>
      <c r="U7" s="100">
        <f t="shared" si="4"/>
        <v>0</v>
      </c>
      <c r="V7" s="101">
        <f t="shared" si="5"/>
        <v>0</v>
      </c>
      <c r="W7" s="102">
        <f t="shared" si="6"/>
        <v>0</v>
      </c>
      <c r="X7" s="69"/>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67"/>
    </row>
    <row r="8" spans="1:50" ht="31.5" x14ac:dyDescent="0.25">
      <c r="A8" s="67"/>
      <c r="B8" s="790" t="s">
        <v>987</v>
      </c>
      <c r="C8" s="1052" t="s">
        <v>988</v>
      </c>
      <c r="D8" s="1049" t="s">
        <v>1006</v>
      </c>
      <c r="E8" s="1048" t="s">
        <v>1018</v>
      </c>
      <c r="F8" s="1102" t="s">
        <v>1107</v>
      </c>
      <c r="G8" s="355"/>
      <c r="H8" s="28">
        <v>249.096</v>
      </c>
      <c r="I8" s="1142"/>
      <c r="J8" s="1145"/>
      <c r="K8" s="794">
        <f t="shared" si="0"/>
        <v>249.096</v>
      </c>
      <c r="L8" s="795">
        <f t="shared" si="1"/>
        <v>0</v>
      </c>
      <c r="M8" s="795">
        <f t="shared" si="2"/>
        <v>0</v>
      </c>
      <c r="N8" s="797"/>
      <c r="O8" s="824"/>
      <c r="P8" s="798"/>
      <c r="Q8" s="798"/>
      <c r="R8" s="798"/>
      <c r="S8" s="913"/>
      <c r="T8" s="814">
        <f t="shared" si="3"/>
        <v>0</v>
      </c>
      <c r="U8" s="799">
        <f t="shared" si="4"/>
        <v>0</v>
      </c>
      <c r="V8" s="800">
        <f t="shared" si="5"/>
        <v>0</v>
      </c>
      <c r="W8" s="801">
        <f t="shared" si="6"/>
        <v>0</v>
      </c>
      <c r="X8" s="69"/>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67"/>
    </row>
    <row r="9" spans="1:50" ht="21" x14ac:dyDescent="0.25">
      <c r="A9" s="67"/>
      <c r="B9" s="790" t="s">
        <v>989</v>
      </c>
      <c r="C9" s="1052" t="s">
        <v>990</v>
      </c>
      <c r="D9" s="1049" t="s">
        <v>1007</v>
      </c>
      <c r="E9" s="1048" t="s">
        <v>1019</v>
      </c>
      <c r="F9" s="1102" t="s">
        <v>1108</v>
      </c>
      <c r="G9" s="355"/>
      <c r="H9" s="28">
        <v>145.30600000000001</v>
      </c>
      <c r="I9" s="1142"/>
      <c r="J9" s="1145"/>
      <c r="K9" s="794">
        <f t="shared" si="0"/>
        <v>145.30600000000001</v>
      </c>
      <c r="L9" s="795">
        <f t="shared" si="1"/>
        <v>0</v>
      </c>
      <c r="M9" s="795">
        <f t="shared" si="2"/>
        <v>0</v>
      </c>
      <c r="N9" s="797"/>
      <c r="O9" s="824"/>
      <c r="P9" s="798"/>
      <c r="Q9" s="798"/>
      <c r="R9" s="798"/>
      <c r="S9" s="913"/>
      <c r="T9" s="814">
        <f t="shared" si="3"/>
        <v>0</v>
      </c>
      <c r="U9" s="799">
        <f t="shared" si="4"/>
        <v>0</v>
      </c>
      <c r="V9" s="800">
        <f t="shared" si="5"/>
        <v>0</v>
      </c>
      <c r="W9" s="801">
        <f t="shared" si="6"/>
        <v>0</v>
      </c>
      <c r="X9" s="69"/>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67"/>
    </row>
    <row r="10" spans="1:50" ht="63" x14ac:dyDescent="0.25">
      <c r="A10" s="67"/>
      <c r="B10" s="790" t="s">
        <v>991</v>
      </c>
      <c r="C10" s="1052" t="s">
        <v>992</v>
      </c>
      <c r="D10" s="1049" t="s">
        <v>1008</v>
      </c>
      <c r="E10" s="1048" t="s">
        <v>1020</v>
      </c>
      <c r="F10" s="1102" t="s">
        <v>1109</v>
      </c>
      <c r="G10" s="355"/>
      <c r="H10" s="28">
        <v>152.779</v>
      </c>
      <c r="I10" s="1142"/>
      <c r="J10" s="1145"/>
      <c r="K10" s="794">
        <f t="shared" si="0"/>
        <v>152.779</v>
      </c>
      <c r="L10" s="795">
        <f t="shared" si="1"/>
        <v>0</v>
      </c>
      <c r="M10" s="795">
        <f t="shared" si="2"/>
        <v>0</v>
      </c>
      <c r="N10" s="797"/>
      <c r="O10" s="824"/>
      <c r="P10" s="798"/>
      <c r="Q10" s="798"/>
      <c r="R10" s="798"/>
      <c r="S10" s="913"/>
      <c r="T10" s="814">
        <f t="shared" si="3"/>
        <v>0</v>
      </c>
      <c r="U10" s="799">
        <f t="shared" si="4"/>
        <v>0</v>
      </c>
      <c r="V10" s="800">
        <f t="shared" si="5"/>
        <v>0</v>
      </c>
      <c r="W10" s="801">
        <f t="shared" si="6"/>
        <v>0</v>
      </c>
      <c r="X10" s="69"/>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67"/>
    </row>
    <row r="11" spans="1:50" ht="73.5" x14ac:dyDescent="0.25">
      <c r="A11" s="67"/>
      <c r="B11" s="790" t="s">
        <v>993</v>
      </c>
      <c r="C11" s="1052" t="s">
        <v>994</v>
      </c>
      <c r="D11" s="1049" t="s">
        <v>1009</v>
      </c>
      <c r="E11" s="1048" t="s">
        <v>1021</v>
      </c>
      <c r="F11" s="1102" t="s">
        <v>1103</v>
      </c>
      <c r="G11" s="355"/>
      <c r="H11" s="28">
        <v>0.16300000000000001</v>
      </c>
      <c r="I11" s="1142"/>
      <c r="J11" s="1145"/>
      <c r="K11" s="794">
        <f t="shared" si="0"/>
        <v>0.16300000000000001</v>
      </c>
      <c r="L11" s="795">
        <f t="shared" si="1"/>
        <v>0</v>
      </c>
      <c r="M11" s="795">
        <f t="shared" si="2"/>
        <v>0</v>
      </c>
      <c r="N11" s="797"/>
      <c r="O11" s="824"/>
      <c r="P11" s="798"/>
      <c r="Q11" s="798"/>
      <c r="R11" s="798"/>
      <c r="S11" s="913"/>
      <c r="T11" s="814">
        <f t="shared" si="3"/>
        <v>0</v>
      </c>
      <c r="U11" s="799">
        <f t="shared" si="4"/>
        <v>0</v>
      </c>
      <c r="V11" s="800">
        <f t="shared" si="5"/>
        <v>0</v>
      </c>
      <c r="W11" s="801">
        <f t="shared" si="6"/>
        <v>0</v>
      </c>
      <c r="X11" s="69"/>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67"/>
    </row>
    <row r="12" spans="1:50" ht="84" x14ac:dyDescent="0.25">
      <c r="A12" s="67"/>
      <c r="B12" s="790" t="s">
        <v>995</v>
      </c>
      <c r="C12" s="1052" t="s">
        <v>996</v>
      </c>
      <c r="D12" s="1049" t="s">
        <v>1010</v>
      </c>
      <c r="E12" s="1048" t="s">
        <v>1022</v>
      </c>
      <c r="F12" s="1102" t="s">
        <v>1103</v>
      </c>
      <c r="G12" s="355"/>
      <c r="H12" s="28">
        <v>0.23200000000000001</v>
      </c>
      <c r="I12" s="1142"/>
      <c r="J12" s="1145"/>
      <c r="K12" s="794">
        <f t="shared" si="0"/>
        <v>0.23200000000000001</v>
      </c>
      <c r="L12" s="795">
        <f t="shared" si="1"/>
        <v>0</v>
      </c>
      <c r="M12" s="795">
        <f t="shared" si="2"/>
        <v>0</v>
      </c>
      <c r="N12" s="797"/>
      <c r="O12" s="824"/>
      <c r="P12" s="798"/>
      <c r="Q12" s="798"/>
      <c r="R12" s="798"/>
      <c r="S12" s="913"/>
      <c r="T12" s="814">
        <f t="shared" si="3"/>
        <v>0</v>
      </c>
      <c r="U12" s="799">
        <f t="shared" si="4"/>
        <v>0</v>
      </c>
      <c r="V12" s="800">
        <f t="shared" si="5"/>
        <v>0</v>
      </c>
      <c r="W12" s="801">
        <f t="shared" si="6"/>
        <v>0</v>
      </c>
      <c r="X12" s="69"/>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67"/>
    </row>
    <row r="13" spans="1:50" ht="42" x14ac:dyDescent="0.25">
      <c r="A13" s="67"/>
      <c r="B13" s="790" t="s">
        <v>997</v>
      </c>
      <c r="C13" s="1052" t="s">
        <v>998</v>
      </c>
      <c r="D13" s="1049" t="s">
        <v>1011</v>
      </c>
      <c r="E13" s="1048" t="s">
        <v>1023</v>
      </c>
      <c r="F13" s="1102" t="s">
        <v>1103</v>
      </c>
      <c r="G13" s="355"/>
      <c r="H13" s="28">
        <v>0.30299999999999999</v>
      </c>
      <c r="I13" s="1142"/>
      <c r="J13" s="1145"/>
      <c r="K13" s="794">
        <f t="shared" si="0"/>
        <v>0.30299999999999999</v>
      </c>
      <c r="L13" s="795">
        <f t="shared" si="1"/>
        <v>0</v>
      </c>
      <c r="M13" s="795">
        <f t="shared" si="2"/>
        <v>0</v>
      </c>
      <c r="N13" s="797"/>
      <c r="O13" s="824"/>
      <c r="P13" s="798"/>
      <c r="Q13" s="798"/>
      <c r="R13" s="798"/>
      <c r="S13" s="913"/>
      <c r="T13" s="814">
        <f t="shared" si="3"/>
        <v>0</v>
      </c>
      <c r="U13" s="799">
        <f t="shared" si="4"/>
        <v>0</v>
      </c>
      <c r="V13" s="800">
        <f t="shared" si="5"/>
        <v>0</v>
      </c>
      <c r="W13" s="801">
        <f t="shared" si="6"/>
        <v>0</v>
      </c>
      <c r="X13" s="69"/>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67"/>
    </row>
    <row r="14" spans="1:50" ht="53" thickBot="1" x14ac:dyDescent="0.3">
      <c r="A14" s="67"/>
      <c r="B14" s="785" t="s">
        <v>999</v>
      </c>
      <c r="C14" s="915" t="s">
        <v>1000</v>
      </c>
      <c r="D14" s="805" t="s">
        <v>1012</v>
      </c>
      <c r="E14" s="787" t="s">
        <v>1024</v>
      </c>
      <c r="F14" s="1103" t="s">
        <v>1103</v>
      </c>
      <c r="G14" s="356"/>
      <c r="H14" s="874">
        <v>3.6999999999999998E-2</v>
      </c>
      <c r="I14" s="1143"/>
      <c r="J14" s="1146"/>
      <c r="K14" s="114">
        <f t="shared" si="0"/>
        <v>3.6999999999999998E-2</v>
      </c>
      <c r="L14" s="115">
        <f t="shared" si="1"/>
        <v>0</v>
      </c>
      <c r="M14" s="115">
        <f t="shared" si="2"/>
        <v>0</v>
      </c>
      <c r="N14" s="626"/>
      <c r="O14" s="825"/>
      <c r="P14" s="627"/>
      <c r="Q14" s="627"/>
      <c r="R14" s="627"/>
      <c r="S14" s="628"/>
      <c r="T14" s="815">
        <f t="shared" si="3"/>
        <v>0</v>
      </c>
      <c r="U14" s="121">
        <f t="shared" si="4"/>
        <v>0</v>
      </c>
      <c r="V14" s="122">
        <f t="shared" si="5"/>
        <v>0</v>
      </c>
      <c r="W14" s="123">
        <f t="shared" si="6"/>
        <v>0</v>
      </c>
      <c r="X14" s="69"/>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67"/>
    </row>
    <row r="15" spans="1:50" ht="28.5" customHeight="1" thickBot="1" x14ac:dyDescent="0.3">
      <c r="A15" s="70"/>
      <c r="B15" s="201"/>
      <c r="C15" s="201"/>
      <c r="D15" s="201"/>
      <c r="E15" s="201"/>
      <c r="F15" s="201"/>
      <c r="G15" s="201"/>
      <c r="H15" s="201"/>
      <c r="I15" s="201"/>
      <c r="J15" s="201"/>
      <c r="K15" s="285"/>
      <c r="L15" s="975">
        <f>SUM(L3:L14)</f>
        <v>0</v>
      </c>
      <c r="M15" s="977">
        <f>SUM(M3:M14)</f>
        <v>0</v>
      </c>
      <c r="N15" s="202"/>
      <c r="O15" s="202"/>
      <c r="P15" s="203"/>
      <c r="Q15" s="203"/>
      <c r="R15" s="203"/>
      <c r="S15" s="204"/>
      <c r="T15" s="980">
        <f>SUM($T$3:$T$14)</f>
        <v>0</v>
      </c>
      <c r="U15" s="981">
        <f>SUM($U$3:$U$14)</f>
        <v>0</v>
      </c>
      <c r="V15" s="982">
        <f>SUM($V$3:$V$14)</f>
        <v>0</v>
      </c>
      <c r="W15" s="983">
        <f>SUM($W$3:$W$14)</f>
        <v>0</v>
      </c>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67"/>
    </row>
    <row r="16" spans="1:50" ht="11.15" customHeight="1" thickBot="1" x14ac:dyDescent="0.3">
      <c r="A16" s="70"/>
      <c r="B16" s="70"/>
      <c r="C16" s="70"/>
      <c r="D16" s="70"/>
      <c r="E16" s="70"/>
      <c r="F16" s="70"/>
      <c r="G16" s="70"/>
      <c r="H16" s="70"/>
      <c r="I16" s="70"/>
      <c r="J16" s="70"/>
      <c r="K16" s="70"/>
      <c r="L16" s="201"/>
      <c r="M16" s="201"/>
      <c r="N16" s="70"/>
      <c r="O16" s="70"/>
      <c r="P16" s="70"/>
      <c r="Q16" s="70"/>
      <c r="R16" s="70"/>
      <c r="S16" s="67"/>
      <c r="T16" s="1135" t="s">
        <v>275</v>
      </c>
      <c r="U16" s="1136"/>
      <c r="V16" s="1137"/>
      <c r="W16" s="210">
        <f>IFERROR(W15/M15,0)</f>
        <v>0</v>
      </c>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67"/>
    </row>
    <row r="17" spans="1:50" ht="10.5" customHeight="1" x14ac:dyDescent="0.2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67"/>
    </row>
    <row r="18" spans="1:50" ht="10.5" customHeight="1" x14ac:dyDescent="0.25">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67"/>
    </row>
    <row r="19" spans="1:50" ht="10.5" customHeight="1"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67"/>
    </row>
    <row r="20" spans="1:50" ht="11.15" customHeight="1"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67"/>
    </row>
    <row r="21" spans="1:50"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67"/>
    </row>
    <row r="22" spans="1:50"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67"/>
    </row>
    <row r="23" spans="1:50"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67"/>
    </row>
    <row r="24" spans="1:50"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67"/>
    </row>
    <row r="25" spans="1:50"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67"/>
    </row>
    <row r="26" spans="1:50"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67"/>
    </row>
    <row r="27" spans="1:50"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67"/>
    </row>
    <row r="28" spans="1:50"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67"/>
    </row>
    <row r="29" spans="1:50" ht="10.5" customHeight="1"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67"/>
    </row>
    <row r="30" spans="1:50" ht="10.5" customHeight="1"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67"/>
    </row>
    <row r="31" spans="1:50" ht="11.15" customHeight="1"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67"/>
    </row>
    <row r="32" spans="1:50" ht="10.5" customHeight="1"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67"/>
    </row>
    <row r="33" spans="1:50" ht="10.5" customHeight="1" x14ac:dyDescent="0.2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67"/>
    </row>
    <row r="34" spans="1:50" ht="10.5" customHeight="1" x14ac:dyDescent="0.2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67"/>
    </row>
    <row r="35" spans="1:50" ht="10.5" customHeight="1" x14ac:dyDescent="0.2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67"/>
    </row>
    <row r="36" spans="1:50" ht="10.5" customHeight="1" x14ac:dyDescent="0.2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67"/>
    </row>
    <row r="37" spans="1:50" ht="10.5" customHeight="1" x14ac:dyDescent="0.2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67"/>
    </row>
    <row r="38" spans="1:50" ht="10.5" customHeight="1" x14ac:dyDescent="0.2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67"/>
    </row>
    <row r="39" spans="1:50" ht="10.5" customHeight="1" x14ac:dyDescent="0.2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67"/>
    </row>
    <row r="40" spans="1:50" x14ac:dyDescent="0.2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67"/>
    </row>
    <row r="41" spans="1:50" x14ac:dyDescent="0.2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67"/>
    </row>
    <row r="42" spans="1:50" x14ac:dyDescent="0.2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67"/>
    </row>
    <row r="43" spans="1:50" x14ac:dyDescent="0.2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67"/>
    </row>
    <row r="44" spans="1:50" x14ac:dyDescent="0.2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67"/>
    </row>
    <row r="45" spans="1:50" x14ac:dyDescent="0.2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67"/>
    </row>
    <row r="46" spans="1:50" x14ac:dyDescent="0.2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67"/>
    </row>
    <row r="47" spans="1:50" x14ac:dyDescent="0.2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67"/>
    </row>
    <row r="48" spans="1:50" x14ac:dyDescent="0.2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67"/>
    </row>
    <row r="49" spans="1:50" x14ac:dyDescent="0.2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67"/>
    </row>
    <row r="50" spans="1:50" x14ac:dyDescent="0.2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67"/>
    </row>
    <row r="51" spans="1:50" x14ac:dyDescent="0.2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67"/>
    </row>
    <row r="52" spans="1:5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67"/>
    </row>
    <row r="53" spans="1:50" x14ac:dyDescent="0.2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67"/>
    </row>
    <row r="54" spans="1:50" x14ac:dyDescent="0.2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67"/>
    </row>
    <row r="55" spans="1:5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67"/>
    </row>
    <row r="56" spans="1:5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67"/>
    </row>
    <row r="57" spans="1:5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67"/>
    </row>
    <row r="58" spans="1:5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67"/>
    </row>
    <row r="59" spans="1:5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67"/>
    </row>
    <row r="60" spans="1:5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67"/>
    </row>
    <row r="61" spans="1:5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67"/>
    </row>
    <row r="62" spans="1:5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67"/>
    </row>
    <row r="63" spans="1:5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67"/>
    </row>
    <row r="64" spans="1:5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67"/>
    </row>
    <row r="65" spans="1:5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67"/>
    </row>
    <row r="66" spans="1:5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67"/>
    </row>
    <row r="67" spans="1:5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67"/>
    </row>
    <row r="68" spans="1:5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67"/>
    </row>
    <row r="69" spans="1:5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67"/>
    </row>
    <row r="70" spans="1:5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67"/>
    </row>
    <row r="71" spans="1:5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67"/>
    </row>
    <row r="72" spans="1:5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67"/>
    </row>
    <row r="73" spans="1:5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67"/>
    </row>
    <row r="74" spans="1:5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67"/>
    </row>
    <row r="75" spans="1:5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67"/>
    </row>
    <row r="76" spans="1:5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67"/>
    </row>
    <row r="77" spans="1:5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67"/>
    </row>
    <row r="78" spans="1:5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67"/>
    </row>
    <row r="79" spans="1:5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67"/>
    </row>
    <row r="80" spans="1:5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67"/>
    </row>
    <row r="81" spans="1:5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67"/>
    </row>
    <row r="82" spans="1:5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67"/>
    </row>
    <row r="83" spans="1:50" x14ac:dyDescent="0.25">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594"/>
    </row>
  </sheetData>
  <sheetProtection selectLockedCells="1"/>
  <dataConsolidate link="1"/>
  <mergeCells count="3">
    <mergeCell ref="I3:I14"/>
    <mergeCell ref="J3:J14"/>
    <mergeCell ref="T16:V16"/>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Fogli di lavoro</vt:lpstr>
      </vt:variant>
      <vt:variant>
        <vt:i4>24</vt:i4>
      </vt:variant>
    </vt:vector>
  </HeadingPairs>
  <TitlesOfParts>
    <vt:vector size="24" baseType="lpstr">
      <vt:lpstr>appoggio</vt:lpstr>
      <vt:lpstr>Copertina</vt:lpstr>
      <vt:lpstr>Istruzioni per la compilazione</vt:lpstr>
      <vt:lpstr>ELT_ORD</vt:lpstr>
      <vt:lpstr>CLI_ORD</vt:lpstr>
      <vt:lpstr>IDR_ORD</vt:lpstr>
      <vt:lpstr>ELV_ORD</vt:lpstr>
      <vt:lpstr>ANT_ORD</vt:lpstr>
      <vt:lpstr>SPE_ORD</vt:lpstr>
      <vt:lpstr>PTEC_ORD</vt:lpstr>
      <vt:lpstr>PUL_AB</vt:lpstr>
      <vt:lpstr>PUL_ARP</vt:lpstr>
      <vt:lpstr>PRP_ORD</vt:lpstr>
      <vt:lpstr>DIS_AB</vt:lpstr>
      <vt:lpstr>DIS_ARP</vt:lpstr>
      <vt:lpstr>SMA_ORD</vt:lpstr>
      <vt:lpstr>GIA_ORD</vt:lpstr>
      <vt:lpstr>REC_ORD</vt:lpstr>
      <vt:lpstr>FAC_ORD</vt:lpstr>
      <vt:lpstr>TRA_ORD</vt:lpstr>
      <vt:lpstr>EDI_ORD</vt:lpstr>
      <vt:lpstr>FM_STR</vt:lpstr>
      <vt:lpstr>SG</vt:lpstr>
      <vt:lpstr>Riepilogo Ricavi Costi e Utile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2019-12-11T17:08:24Z</cp:lastPrinted>
  <dcterms:created xsi:type="dcterms:W3CDTF">2018-09-26T09:05:35Z</dcterms:created>
  <dcterms:modified xsi:type="dcterms:W3CDTF">2020-06-24T08:50:41Z</dcterms:modified>
</cp:coreProperties>
</file>