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8790" activeTab="0"/>
  </bookViews>
  <sheets>
    <sheet name="Istruzioni" sheetId="1" r:id="rId1"/>
    <sheet name="Input" sheetId="2" state="hidden" r:id="rId2"/>
    <sheet name="Scheda Annua Consumi" sheetId="3" state="hidden" r:id="rId3"/>
    <sheet name="Scheda Annua Risultati" sheetId="4" state="hidden" r:id="rId4"/>
    <sheet name="Poster Performance" sheetId="5" state="hidden" r:id="rId5"/>
    <sheet name="Scheda dell'intervento" sheetId="6" state="hidden" r:id="rId6"/>
    <sheet name="Scheda Generatori di Calore" sheetId="7" state="hidden" r:id="rId7"/>
    <sheet name="Scheda Sostituzione Combustibil" sheetId="8" state="hidden" r:id="rId8"/>
    <sheet name="Scheda Solare Termico" sheetId="9" state="hidden" r:id="rId9"/>
  </sheets>
  <definedNames>
    <definedName name="_xlnm.Print_Area" localSheetId="1">'Input'!$C$2:$K$54</definedName>
    <definedName name="_xlnm.Print_Area" localSheetId="0">'Istruzioni'!$A$1:$L$27</definedName>
    <definedName name="_xlnm.Print_Area" localSheetId="4">'Poster Performance'!$B$2:$H$45</definedName>
    <definedName name="_xlnm.Print_Area" localSheetId="2">'Scheda Annua Consumi'!$B$2:$I$45</definedName>
    <definedName name="_xlnm.Print_Area" localSheetId="3">'Scheda Annua Risultati'!$B$2:$J$54</definedName>
    <definedName name="_xlnm.Print_Area" localSheetId="5">'Scheda dell''intervento'!$C$8:$F$17</definedName>
    <definedName name="_xlnm.Print_Area" localSheetId="6">'Scheda Generatori di Calore'!$C$6:$E$25</definedName>
    <definedName name="_xlnm.Print_Area" localSheetId="8">'Scheda Solare Termico'!$C$6:$E$22</definedName>
    <definedName name="_xlnm.Print_Area" localSheetId="7">'Scheda Sostituzione Combustibil'!$C$5:$E$24</definedName>
  </definedNames>
  <calcPr fullCalcOnLoad="1"/>
</workbook>
</file>

<file path=xl/comments2.xml><?xml version="1.0" encoding="utf-8"?>
<comments xmlns="http://schemas.openxmlformats.org/spreadsheetml/2006/main">
  <authors>
    <author>Dario Di Santo</author>
  </authors>
  <commentList>
    <comment ref="C49" authorId="0">
      <text>
        <r>
          <rPr>
            <b/>
            <sz val="8"/>
            <rFont val="Tahoma"/>
            <family val="0"/>
          </rPr>
          <t>I dati sul costo dei combustibili sono convenzionalmente riferiti alla stagione termica R0.</t>
        </r>
      </text>
    </comment>
    <comment ref="C46" authorId="0">
      <text>
        <r>
          <rPr>
            <b/>
            <sz val="8"/>
            <rFont val="Tahoma"/>
            <family val="0"/>
          </rPr>
          <t>Da compilare solo se vengono realizzati interventi e se il Fornitore propone uno sconto sulla fornitura all'Amministrazione</t>
        </r>
      </text>
    </comment>
    <comment ref="C47" authorId="0">
      <text>
        <r>
          <rPr>
            <b/>
            <sz val="8"/>
            <rFont val="Tahoma"/>
            <family val="0"/>
          </rPr>
          <t>Da compilare solo se vengono realizzati interventi e se il Fornitore richiede un corrispettivo ulteriore all'Amministrazione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ACS: acqua calda sanitaria.
Il valore può essere misurato, se monitorato, oppure può essere riportato per tutte le stagioni termiche il dato valutato in sede di Diagnosi Energetica.</t>
        </r>
      </text>
    </comment>
    <comment ref="C36" authorId="0">
      <text>
        <r>
          <rPr>
            <b/>
            <sz val="8"/>
            <rFont val="Tahoma"/>
            <family val="0"/>
          </rPr>
          <t>Da compilare in caso di utilizzo di un combustibile diverso da gas naturale, gasolio, GPL e olio combustibile.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Da compilare in caso di utilizzo di un combustibile diverso da gas naturale, gasolio, GPL e olio combustibile.</t>
        </r>
      </text>
    </comment>
    <comment ref="C38" authorId="0">
      <text>
        <r>
          <rPr>
            <b/>
            <sz val="8"/>
            <rFont val="Tahoma"/>
            <family val="0"/>
          </rPr>
          <t>Da compilare in caso di utilizzo di un combustibile diverso da gas naturale, gasolio, GPL e olio combustibile.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In questa colonna, nel caso di realizzazione di interventi, vanno indicati i dati stimati dal Fornitore circa i consumi ed i valori di spesa.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Indicare la stagione termica in cui viene attivata la Fornitura.</t>
        </r>
      </text>
    </comment>
    <comment ref="C20" authorId="0">
      <text>
        <r>
          <rPr>
            <b/>
            <sz val="8"/>
            <rFont val="Tahoma"/>
            <family val="0"/>
          </rPr>
          <t>Si tratta della superfice calpestabile lorda complessiva.</t>
        </r>
      </text>
    </comment>
  </commentList>
</comments>
</file>

<file path=xl/sharedStrings.xml><?xml version="1.0" encoding="utf-8"?>
<sst xmlns="http://schemas.openxmlformats.org/spreadsheetml/2006/main" count="540" uniqueCount="176">
  <si>
    <t>SA</t>
  </si>
  <si>
    <t>R1</t>
  </si>
  <si>
    <t>R2</t>
  </si>
  <si>
    <t>R3</t>
  </si>
  <si>
    <t>R4</t>
  </si>
  <si>
    <t>Gas naturale</t>
  </si>
  <si>
    <t>Gasolio</t>
  </si>
  <si>
    <t>litri</t>
  </si>
  <si>
    <t>GPL</t>
  </si>
  <si>
    <t>Olio combustibile</t>
  </si>
  <si>
    <t>kg</t>
  </si>
  <si>
    <t>tep</t>
  </si>
  <si>
    <t>Spesa totale Combustibili</t>
  </si>
  <si>
    <t>€</t>
  </si>
  <si>
    <r>
      <t>Risparmio CO</t>
    </r>
    <r>
      <rPr>
        <b/>
        <vertAlign val="subscript"/>
        <sz val="10"/>
        <rFont val="Times New Roman"/>
        <family val="1"/>
      </rPr>
      <t>2</t>
    </r>
  </si>
  <si>
    <t>%</t>
  </si>
  <si>
    <t>Risparmio TEP</t>
  </si>
  <si>
    <t>Risparmio TEP normalizzato</t>
  </si>
  <si>
    <t>Risparmio economico</t>
  </si>
  <si>
    <t>Dati di riferimento</t>
  </si>
  <si>
    <t>Gradi Giorno reali</t>
  </si>
  <si>
    <t>Ore di Riscaldamento</t>
  </si>
  <si>
    <t>ore</t>
  </si>
  <si>
    <t>Volume Lordo Riscaldato</t>
  </si>
  <si>
    <t>Corrispettivo ulteriore</t>
  </si>
  <si>
    <t>SCHEDA ANNUA CONSUMI</t>
  </si>
  <si>
    <t>F1</t>
  </si>
  <si>
    <t>kWh</t>
  </si>
  <si>
    <t>F2</t>
  </si>
  <si>
    <t>F3</t>
  </si>
  <si>
    <t>F4</t>
  </si>
  <si>
    <t>Consumi per usi termici degli impianti gestiti dal Fornitore</t>
  </si>
  <si>
    <t xml:space="preserve">Gasolio </t>
  </si>
  <si>
    <t>Totale consumi energetici (energia elettrica +  energia termica)</t>
  </si>
  <si>
    <t>Indicatori di consumo</t>
  </si>
  <si>
    <t>Consumi termici</t>
  </si>
  <si>
    <t>% consumi per ACS*</t>
  </si>
  <si>
    <t>Dati di Riferimento</t>
  </si>
  <si>
    <t>GG</t>
  </si>
  <si>
    <t>Superficie riscaldata</t>
  </si>
  <si>
    <t>Volume lordo riscaldato</t>
  </si>
  <si>
    <t>Spesa annua di Servizio Energia</t>
  </si>
  <si>
    <t>fino a</t>
  </si>
  <si>
    <t>oltre</t>
  </si>
  <si>
    <t>classe</t>
  </si>
  <si>
    <t>A</t>
  </si>
  <si>
    <t>B</t>
  </si>
  <si>
    <t>C</t>
  </si>
  <si>
    <t>D</t>
  </si>
  <si>
    <t>E</t>
  </si>
  <si>
    <t>F</t>
  </si>
  <si>
    <t>Classe</t>
  </si>
  <si>
    <t>Sono stati realizzati interventi?</t>
  </si>
  <si>
    <t xml:space="preserve">% </t>
  </si>
  <si>
    <t>Superficie Lorda Riscaldata</t>
  </si>
  <si>
    <t>R0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</si>
  <si>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</si>
  <si>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</si>
  <si>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 xml:space="preserve">Consumi di Energia Elettrica </t>
    </r>
    <r>
      <rPr>
        <sz val="10"/>
        <rFont val="Arial"/>
        <family val="2"/>
      </rPr>
      <t>(facoltativo):</t>
    </r>
  </si>
  <si>
    <t>Altro</t>
  </si>
  <si>
    <t>tep/udm</t>
  </si>
  <si>
    <t>kWh/udm</t>
  </si>
  <si>
    <t>Fattore di conversione in tep altro combustibile</t>
  </si>
  <si>
    <t>f</t>
  </si>
  <si>
    <t>fc</t>
  </si>
  <si>
    <t>gasolio</t>
  </si>
  <si>
    <t>Consumi</t>
  </si>
  <si>
    <t>Consumi di Energia Elettrica (facoltativo)</t>
  </si>
  <si>
    <t>Spese e canoni</t>
  </si>
  <si>
    <t>Spesa annua Servizio Energia</t>
  </si>
  <si>
    <r>
      <t>kWh/m</t>
    </r>
    <r>
      <rPr>
        <vertAlign val="superscript"/>
        <sz val="10"/>
        <rFont val="Arial"/>
        <family val="2"/>
      </rPr>
      <t>2</t>
    </r>
  </si>
  <si>
    <r>
      <t>kWh/m</t>
    </r>
    <r>
      <rPr>
        <vertAlign val="superscript"/>
        <sz val="10"/>
        <rFont val="Arial"/>
        <family val="2"/>
      </rPr>
      <t>3</t>
    </r>
  </si>
  <si>
    <t>Stagione termica</t>
  </si>
  <si>
    <t>elettricità</t>
  </si>
  <si>
    <t>olio combustibile</t>
  </si>
  <si>
    <t>kWh/tep</t>
  </si>
  <si>
    <t>SCHEDA DI IMMISSIONE DATI</t>
  </si>
  <si>
    <t>SCHEDA ANNUA RISULTATI</t>
  </si>
  <si>
    <t>Indicatori di risparmio</t>
  </si>
  <si>
    <t>Dati sul costo dei combustibili</t>
  </si>
  <si>
    <r>
      <t>Emissioni di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per usi termici</t>
    </r>
  </si>
  <si>
    <r>
      <t>tCO</t>
    </r>
    <r>
      <rPr>
        <vertAlign val="subscript"/>
        <sz val="10"/>
        <rFont val="Arial"/>
        <family val="2"/>
      </rPr>
      <t>2</t>
    </r>
  </si>
  <si>
    <r>
      <t>Fattore di conversione in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altro combustibile</t>
    </r>
  </si>
  <si>
    <t>Consumi totali</t>
  </si>
  <si>
    <t>Totali consumi e emissioni</t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</si>
  <si>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/tep</t>
    </r>
  </si>
  <si>
    <r>
      <t>kWh/m</t>
    </r>
    <r>
      <rPr>
        <vertAlign val="superscript"/>
        <sz val="10"/>
        <rFont val="Arial"/>
        <family val="0"/>
      </rPr>
      <t>2</t>
    </r>
  </si>
  <si>
    <t>◄</t>
  </si>
  <si>
    <t>Identificativo edificio</t>
  </si>
  <si>
    <t>via/piazza</t>
  </si>
  <si>
    <t>CAP</t>
  </si>
  <si>
    <t>Città</t>
  </si>
  <si>
    <t xml:space="preserve">Le schede riportate in questa pagina servono ad illustrare la qualità energetica dell'edificio considerato ed il suo andamento nel corso della convenzione (utile nel caso di realizzazione di interventi migliorativi). </t>
  </si>
  <si>
    <t>Edificio</t>
  </si>
  <si>
    <t>Ubicazione</t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</si>
  <si>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/m</t>
    </r>
    <r>
      <rPr>
        <vertAlign val="superscript"/>
        <sz val="10"/>
        <rFont val="Arial"/>
        <family val="2"/>
      </rPr>
      <t>2</t>
    </r>
  </si>
  <si>
    <t>Dati identificativi</t>
  </si>
  <si>
    <t>Elettricità (facoltativo)</t>
  </si>
  <si>
    <t>Unità di misura del combustibile indicato in "Altro"</t>
  </si>
  <si>
    <t>Dati sulle Emissioni</t>
  </si>
  <si>
    <t>POSTER PERFORMANCE</t>
  </si>
  <si>
    <t>R5</t>
  </si>
  <si>
    <r>
      <t>tCO</t>
    </r>
    <r>
      <rPr>
        <vertAlign val="subscript"/>
        <sz val="10"/>
        <rFont val="Times New Roman"/>
        <family val="1"/>
      </rPr>
      <t>2</t>
    </r>
  </si>
  <si>
    <t>G</t>
  </si>
  <si>
    <t>Classi di efficienza utilizzate</t>
  </si>
  <si>
    <t>Dati per compilazione elenchi</t>
  </si>
  <si>
    <t>Fattori di conversione</t>
  </si>
  <si>
    <t>gas naturale</t>
  </si>
  <si>
    <t>Consumi per ACS*</t>
  </si>
  <si>
    <t>edificio</t>
  </si>
  <si>
    <t>parte di esso</t>
  </si>
  <si>
    <t>Il Luogo di Fornitura coincide con l'Edificio o è solo a una parte di esso?</t>
  </si>
  <si>
    <t>SCHEDA DELL’INTERVENTO</t>
  </si>
  <si>
    <t>Risparmi energetici annui attesi</t>
  </si>
  <si>
    <t>Risparmi economici annui attesi</t>
  </si>
  <si>
    <t>Corrispettivo ulteriore (un’unica soluzione)</t>
  </si>
  <si>
    <t>Corrispettivo ulteriore (canone mensile)</t>
  </si>
  <si>
    <t>Sconto sul corrispettivo di servizio energia</t>
  </si>
  <si>
    <t>Data ultima di autorizzazione dell’intervento nell’ambito della convenzione</t>
  </si>
  <si>
    <t>Esse non rappresentano un'etichettatura energetica dell'edificio ai sensi dell'applicazione del d.lgs. 192/05, ma costituiscono un riferimento utile per l'Amministrazione.</t>
  </si>
  <si>
    <t>€/litro</t>
  </si>
  <si>
    <t>€/kg</t>
  </si>
  <si>
    <r>
      <t>€/m</t>
    </r>
    <r>
      <rPr>
        <vertAlign val="superscript"/>
        <sz val="10"/>
        <rFont val="Arial"/>
        <family val="2"/>
      </rPr>
      <t>3</t>
    </r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</si>
  <si>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/udm</t>
    </r>
  </si>
  <si>
    <t>udm</t>
  </si>
  <si>
    <t>-</t>
  </si>
  <si>
    <t>Nome intervento:</t>
  </si>
  <si>
    <t>Fino a __/__/____</t>
  </si>
  <si>
    <r>
      <t>Riduzione annua di CO</t>
    </r>
    <r>
      <rPr>
        <vertAlign val="subscript"/>
        <sz val="10"/>
        <rFont val="(Tipo di carattere testo asiati"/>
        <family val="0"/>
      </rPr>
      <t xml:space="preserve">2 </t>
    </r>
    <r>
      <rPr>
        <sz val="10"/>
        <rFont val="Times New Roman"/>
        <family val="1"/>
      </rPr>
      <t>attesa</t>
    </r>
  </si>
  <si>
    <r>
      <t>tCO</t>
    </r>
    <r>
      <rPr>
        <vertAlign val="subscript"/>
        <sz val="10"/>
        <rFont val="(Tipo di carattere testo asiati"/>
        <family val="0"/>
      </rPr>
      <t>2</t>
    </r>
  </si>
  <si>
    <t xml:space="preserve">SCHEDA DI DETTAGLIO DELL’INTERVENTO </t>
  </si>
  <si>
    <t>Struttura:</t>
  </si>
  <si>
    <t>Potenza del generatore esistente</t>
  </si>
  <si>
    <t>kW</t>
  </si>
  <si>
    <t>Potenza del generatore proposto</t>
  </si>
  <si>
    <r>
      <t>η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= rendimento di combustione a carico nominale del generatore esistente - valore ricavato in sede di diagnosi</t>
    </r>
  </si>
  <si>
    <t>//</t>
  </si>
  <si>
    <t xml:space="preserve">Combustibile utilizzato nell’impianto termico </t>
  </si>
  <si>
    <t>Prezzo combustibile (p)</t>
  </si>
  <si>
    <t>Risparmio economico annuo ottenibile [RE = R x p]</t>
  </si>
  <si>
    <t xml:space="preserve">Corrispettivo ulteriore (canone mensile) </t>
  </si>
  <si>
    <t>Risparmio annuo in tep [RT = (R x f)/1.000]</t>
  </si>
  <si>
    <t>Note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</si>
  <si>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 valori relativi ai risparmi energetici ed economici sono stimati. All’interno della diagnosi il Fornitore ha illustrato i possibili fattori che possono influenzare gli andamenti reali delle grandezze indicate ed i relativi effetti in termini quantitativi.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</si>
  <si>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L’utilizzo del rendimento nominale del generatore in luogo di quello medio stagionale può portare ad una sottostima del risparmio conseguibile, specie in caso di installazione di caldaie a condensazione.</t>
    </r>
  </si>
  <si>
    <t>Note: i valori relativi ai risparmi energetici ed economici sono stimati. All’interno della diagnosi il Fornitore ha illustrato i possibili fattori che possono influenzare gli andamenti reali delle grandezze indicate ed i relativi effetti in termini quantitativi.</t>
  </si>
  <si>
    <r>
      <t>η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= rendimento di combustione a carico nominale del generatore proposto - valore stimato</t>
    </r>
  </si>
  <si>
    <r>
      <t>t CO</t>
    </r>
    <r>
      <rPr>
        <vertAlign val="subscript"/>
        <sz val="10"/>
        <rFont val="Times New Roman"/>
        <family val="1"/>
      </rPr>
      <t>2</t>
    </r>
  </si>
  <si>
    <r>
      <t>Riduzione prevista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[RCO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RT x fc] </t>
    </r>
  </si>
  <si>
    <r>
      <t>Intervento</t>
    </r>
    <r>
      <rPr>
        <b/>
        <sz val="10"/>
        <rFont val="Times New Roman"/>
        <family val="1"/>
      </rPr>
      <t>: Risparmio di energia termica per sostituzione di generatore di calore</t>
    </r>
  </si>
  <si>
    <t>Combustibile utilizzato nell’impianto termico esistente</t>
  </si>
  <si>
    <t>Combustibile proposto</t>
  </si>
  <si>
    <t>Prezzo combustibile esistente (p1)</t>
  </si>
  <si>
    <t>Prezzo nuovo combustibile (p2)</t>
  </si>
  <si>
    <t>Consumo combustibile annuo nell’impianto termico esistente (C1)</t>
  </si>
  <si>
    <t>Consumo combustibile annuo previsto in seguito all’intervento (C2) - valore stimato</t>
  </si>
  <si>
    <t>Risparmio energetico annuo ottenibile</t>
  </si>
  <si>
    <t>[RT = C1 x f1 – C2 x f2]</t>
  </si>
  <si>
    <t>Risparmio economico annuo ottenibile</t>
  </si>
  <si>
    <t>[RE = C1 x p1 – C2 x p2]</t>
  </si>
  <si>
    <t>I valori relativi ai risparmi energetici ed economici sono stimati. All’interno della diagnosi il Fornitore ha illustrato i possibili fattori che possono influenzare gli andamenti reali delle grandezze indicate ed i relativi effetti in termini quantitativi.</t>
  </si>
  <si>
    <r>
      <t>Intervento</t>
    </r>
    <r>
      <rPr>
        <b/>
        <sz val="10"/>
        <rFont val="Times New Roman"/>
        <family val="1"/>
      </rPr>
      <t>: Risparmio di energia termica per sostituzione combustibile generatore di calore</t>
    </r>
  </si>
  <si>
    <t>Superficie installata</t>
  </si>
  <si>
    <r>
      <t>m</t>
    </r>
    <r>
      <rPr>
        <vertAlign val="superscript"/>
        <sz val="10"/>
        <rFont val="Times New Roman"/>
        <family val="1"/>
      </rPr>
      <t>2</t>
    </r>
  </si>
  <si>
    <t>Prezzo combustibile esistente (p)</t>
  </si>
  <si>
    <t>[RT = Et x 0,086 / 1.000]</t>
  </si>
  <si>
    <t>Consumo combustibile annuo evitato in seguito all’intervento [C = Et x 0,086 / f] - valore stimato</t>
  </si>
  <si>
    <t>[RE = C x p]</t>
  </si>
  <si>
    <r>
      <t>Intervento</t>
    </r>
    <r>
      <rPr>
        <b/>
        <sz val="10"/>
        <rFont val="Times New Roman"/>
        <family val="1"/>
      </rPr>
      <t>: Risparmio di energia termica per installazione di pannelli solari termici</t>
    </r>
  </si>
  <si>
    <r>
      <t>Riduzione (aumento se RCO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risulta negativo) prevista di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[RCO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(C1 x f1 x fc1 – C2 x f2 x fc2)] </t>
    </r>
  </si>
  <si>
    <t>Se pertinente compilare le schede a fianco</t>
  </si>
  <si>
    <t>Unità di misura combustibile</t>
  </si>
  <si>
    <t>Consumo combustibile annuo previsto in seguito alla sostituzione del generatore (C) (valore stimato)</t>
  </si>
  <si>
    <t>Risparmio di combustibile annuo ottenibile [R = C x η2 x (1/η1 - 1/η2) ]</t>
  </si>
  <si>
    <t>Sconto sul corrispettivo di Servizio Energia</t>
  </si>
  <si>
    <t>spazio a disposizione per calcoli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</si>
</sst>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_-* #,##0.0_-;\-* #,##0.0_-;_-* &quot;-&quot;??_-;_-@_-"/>
    <numFmt numFmtId="174" formatCode="_-* #,##0_-;\-* #,##0_-;_-* &quot;-&quot;??_-;_-@_-"/>
    <numFmt numFmtId="175" formatCode="_-* #,##0.00000_-;\-* #,##0.00000_-;_-* &quot;-&quot;?????_-;_-@_-"/>
    <numFmt numFmtId="176" formatCode="00000"/>
    <numFmt numFmtId="177" formatCode="[$-410]dddd\ d\ mmmm\ yyyy"/>
    <numFmt numFmtId="178" formatCode="_-* #,##0.000_-;\-* #,##0.000_-;_-* &quot;-&quot;??_-;_-@_-"/>
  </numFmts>
  <fonts count="25">
    <font>
      <sz val="10"/>
      <name val="Arial"/>
      <family val="0"/>
    </font>
    <font>
      <sz val="10"/>
      <name val="Times New Roman"/>
      <family val="1"/>
    </font>
    <font>
      <b/>
      <vertAlign val="subscript"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vertAlign val="subscript"/>
      <sz val="10"/>
      <name val="(Tipo di carattere testo asiati"/>
      <family val="0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 vertical="center"/>
    </xf>
    <xf numFmtId="174" fontId="0" fillId="2" borderId="5" xfId="17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>
      <alignment horizontal="right"/>
    </xf>
    <xf numFmtId="43" fontId="0" fillId="2" borderId="3" xfId="17" applyFont="1" applyFill="1" applyBorder="1" applyAlignment="1">
      <alignment horizontal="right"/>
    </xf>
    <xf numFmtId="0" fontId="6" fillId="0" borderId="0" xfId="0" applyFont="1" applyAlignment="1">
      <alignment/>
    </xf>
    <xf numFmtId="174" fontId="0" fillId="0" borderId="0" xfId="17" applyNumberFormat="1" applyBorder="1" applyAlignment="1">
      <alignment/>
    </xf>
    <xf numFmtId="0" fontId="4" fillId="0" borderId="0" xfId="0" applyFont="1" applyBorder="1" applyAlignment="1">
      <alignment horizontal="right" vertical="center"/>
    </xf>
    <xf numFmtId="174" fontId="0" fillId="2" borderId="5" xfId="17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3" fontId="0" fillId="2" borderId="5" xfId="17" applyFont="1" applyFill="1" applyBorder="1" applyAlignment="1">
      <alignment horizontal="right" vertical="center"/>
    </xf>
    <xf numFmtId="174" fontId="0" fillId="2" borderId="0" xfId="17" applyNumberFormat="1" applyFont="1" applyFill="1" applyBorder="1" applyAlignment="1">
      <alignment horizontal="right" vertical="center"/>
    </xf>
    <xf numFmtId="174" fontId="0" fillId="2" borderId="6" xfId="17" applyNumberFormat="1" applyFont="1" applyFill="1" applyBorder="1" applyAlignment="1">
      <alignment horizontal="right" vertical="center"/>
    </xf>
    <xf numFmtId="174" fontId="0" fillId="2" borderId="7" xfId="17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0" fillId="0" borderId="0" xfId="0" applyFont="1" applyAlignment="1">
      <alignment horizontal="justify" vertical="top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43" fontId="0" fillId="2" borderId="5" xfId="17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wrapText="1"/>
    </xf>
    <xf numFmtId="174" fontId="0" fillId="0" borderId="14" xfId="17" applyNumberFormat="1" applyBorder="1" applyAlignment="1">
      <alignment vertical="center"/>
    </xf>
    <xf numFmtId="174" fontId="0" fillId="0" borderId="15" xfId="17" applyNumberForma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174" fontId="0" fillId="3" borderId="5" xfId="17" applyNumberFormat="1" applyFill="1" applyBorder="1" applyAlignment="1" applyProtection="1">
      <alignment/>
      <protection locked="0"/>
    </xf>
    <xf numFmtId="174" fontId="0" fillId="3" borderId="18" xfId="17" applyNumberFormat="1" applyFill="1" applyBorder="1" applyAlignment="1" applyProtection="1">
      <alignment/>
      <protection locked="0"/>
    </xf>
    <xf numFmtId="174" fontId="0" fillId="3" borderId="16" xfId="17" applyNumberFormat="1" applyFill="1" applyBorder="1" applyAlignment="1" applyProtection="1">
      <alignment/>
      <protection locked="0"/>
    </xf>
    <xf numFmtId="174" fontId="0" fillId="3" borderId="7" xfId="17" applyNumberFormat="1" applyFill="1" applyBorder="1" applyAlignment="1" applyProtection="1">
      <alignment/>
      <protection locked="0"/>
    </xf>
    <xf numFmtId="0" fontId="0" fillId="3" borderId="7" xfId="17" applyNumberFormat="1" applyFont="1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 vertical="center"/>
      <protection locked="0"/>
    </xf>
    <xf numFmtId="43" fontId="0" fillId="3" borderId="6" xfId="17" applyFill="1" applyBorder="1" applyAlignment="1" applyProtection="1">
      <alignment/>
      <protection locked="0"/>
    </xf>
    <xf numFmtId="43" fontId="0" fillId="3" borderId="5" xfId="17" applyFill="1" applyBorder="1" applyAlignment="1" applyProtection="1">
      <alignment/>
      <protection locked="0"/>
    </xf>
    <xf numFmtId="43" fontId="0" fillId="3" borderId="16" xfId="17" applyFill="1" applyBorder="1" applyAlignment="1" applyProtection="1">
      <alignment/>
      <protection locked="0"/>
    </xf>
    <xf numFmtId="43" fontId="0" fillId="3" borderId="18" xfId="17" applyFill="1" applyBorder="1" applyAlignment="1" applyProtection="1">
      <alignment/>
      <protection locked="0"/>
    </xf>
    <xf numFmtId="43" fontId="0" fillId="3" borderId="17" xfId="17" applyFill="1" applyBorder="1" applyAlignment="1" applyProtection="1">
      <alignment/>
      <protection locked="0"/>
    </xf>
    <xf numFmtId="43" fontId="0" fillId="3" borderId="7" xfId="17" applyFill="1" applyBorder="1" applyAlignment="1" applyProtection="1">
      <alignment/>
      <protection locked="0"/>
    </xf>
    <xf numFmtId="43" fontId="0" fillId="3" borderId="5" xfId="17" applyNumberFormat="1" applyFill="1" applyBorder="1" applyAlignment="1" applyProtection="1">
      <alignment/>
      <protection locked="0"/>
    </xf>
    <xf numFmtId="174" fontId="0" fillId="3" borderId="17" xfId="17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169" fontId="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 vertical="center" wrapText="1"/>
      <protection hidden="1"/>
    </xf>
    <xf numFmtId="2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>
      <alignment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 horizontal="right"/>
      <protection hidden="1"/>
    </xf>
    <xf numFmtId="0" fontId="1" fillId="2" borderId="26" xfId="0" applyFont="1" applyFill="1" applyBorder="1" applyAlignment="1">
      <alignment horizontal="justify" vertical="center" wrapText="1"/>
    </xf>
    <xf numFmtId="14" fontId="1" fillId="3" borderId="27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43" fontId="1" fillId="3" borderId="27" xfId="17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 applyProtection="1">
      <alignment horizontal="right" vertical="center" wrapText="1"/>
      <protection locked="0"/>
    </xf>
    <xf numFmtId="0" fontId="1" fillId="3" borderId="32" xfId="0" applyFont="1" applyFill="1" applyBorder="1" applyAlignment="1" applyProtection="1">
      <alignment horizontal="righ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justify" wrapText="1"/>
    </xf>
    <xf numFmtId="0" fontId="1" fillId="3" borderId="27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justify" vertical="top" wrapText="1"/>
    </xf>
    <xf numFmtId="169" fontId="1" fillId="3" borderId="27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0" fillId="3" borderId="27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>
      <alignment/>
    </xf>
    <xf numFmtId="1" fontId="0" fillId="0" borderId="22" xfId="0" applyNumberFormat="1" applyBorder="1" applyAlignment="1" applyProtection="1">
      <alignment/>
      <protection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3" borderId="33" xfId="0" applyFont="1" applyFill="1" applyBorder="1" applyAlignment="1">
      <alignment horizontal="justify" vertical="center" wrapText="1"/>
    </xf>
    <xf numFmtId="0" fontId="1" fillId="3" borderId="34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justify" vertical="center" wrapText="1"/>
    </xf>
    <xf numFmtId="176" fontId="0" fillId="3" borderId="35" xfId="0" applyNumberFormat="1" applyFill="1" applyBorder="1" applyAlignment="1" applyProtection="1">
      <alignment horizontal="left"/>
      <protection locked="0"/>
    </xf>
    <xf numFmtId="49" fontId="0" fillId="3" borderId="35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/>
    </xf>
    <xf numFmtId="49" fontId="0" fillId="3" borderId="36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5" fillId="0" borderId="3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37" xfId="0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2" borderId="36" xfId="0" applyNumberFormat="1" applyFill="1" applyBorder="1" applyAlignment="1">
      <alignment/>
    </xf>
    <xf numFmtId="0" fontId="0" fillId="2" borderId="36" xfId="0" applyFill="1" applyBorder="1" applyAlignment="1">
      <alignment/>
    </xf>
    <xf numFmtId="176" fontId="0" fillId="2" borderId="35" xfId="0" applyNumberFormat="1" applyFill="1" applyBorder="1" applyAlignment="1">
      <alignment horizontal="left"/>
    </xf>
    <xf numFmtId="0" fontId="0" fillId="0" borderId="0" xfId="0" applyAlignment="1">
      <alignment horizontal="justify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top"/>
    </xf>
    <xf numFmtId="0" fontId="18" fillId="2" borderId="30" xfId="0" applyFont="1" applyFill="1" applyBorder="1" applyAlignment="1">
      <alignment horizontal="justify" vertical="center" wrapText="1"/>
    </xf>
    <xf numFmtId="0" fontId="18" fillId="2" borderId="32" xfId="0" applyFont="1" applyFill="1" applyBorder="1" applyAlignment="1">
      <alignment horizontal="justify" vertical="center" wrapText="1"/>
    </xf>
    <xf numFmtId="0" fontId="18" fillId="2" borderId="31" xfId="0" applyFont="1" applyFill="1" applyBorder="1" applyAlignment="1">
      <alignment horizontal="justify" vertical="center" wrapText="1"/>
    </xf>
    <xf numFmtId="0" fontId="1" fillId="2" borderId="3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justify" vertical="center" wrapText="1"/>
    </xf>
    <xf numFmtId="0" fontId="1" fillId="2" borderId="40" xfId="0" applyFont="1" applyFill="1" applyBorder="1" applyAlignment="1">
      <alignment horizontal="justify" vertical="center" wrapText="1"/>
    </xf>
    <xf numFmtId="0" fontId="1" fillId="2" borderId="41" xfId="0" applyFont="1" applyFill="1" applyBorder="1" applyAlignment="1">
      <alignment horizontal="justify" vertical="center" wrapText="1"/>
    </xf>
    <xf numFmtId="0" fontId="1" fillId="2" borderId="42" xfId="0" applyFont="1" applyFill="1" applyBorder="1" applyAlignment="1">
      <alignment horizontal="justify" vertical="center" wrapText="1"/>
    </xf>
    <xf numFmtId="0" fontId="1" fillId="2" borderId="43" xfId="0" applyFont="1" applyFill="1" applyBorder="1" applyAlignment="1">
      <alignment horizontal="justify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justify" vertical="center" wrapText="1"/>
    </xf>
    <xf numFmtId="0" fontId="22" fillId="2" borderId="27" xfId="0" applyFont="1" applyFill="1" applyBorder="1" applyAlignment="1">
      <alignment horizontal="justify" vertical="center" wrapText="1"/>
    </xf>
    <xf numFmtId="0" fontId="22" fillId="2" borderId="29" xfId="0" applyFont="1" applyFill="1" applyBorder="1" applyAlignment="1">
      <alignment horizontal="justify" vertical="center" wrapText="1"/>
    </xf>
    <xf numFmtId="0" fontId="20" fillId="3" borderId="26" xfId="0" applyFont="1" applyFill="1" applyBorder="1" applyAlignment="1" applyProtection="1">
      <alignment horizontal="justify" vertical="center" wrapText="1"/>
      <protection locked="0"/>
    </xf>
    <xf numFmtId="0" fontId="20" fillId="3" borderId="27" xfId="0" applyFont="1" applyFill="1" applyBorder="1" applyAlignment="1" applyProtection="1">
      <alignment horizontal="justify" vertical="center" wrapText="1"/>
      <protection locked="0"/>
    </xf>
    <xf numFmtId="0" fontId="20" fillId="3" borderId="29" xfId="0" applyFont="1" applyFill="1" applyBorder="1" applyAlignment="1" applyProtection="1">
      <alignment horizontal="justify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justify" wrapText="1"/>
    </xf>
    <xf numFmtId="0" fontId="1" fillId="2" borderId="42" xfId="0" applyFont="1" applyFill="1" applyBorder="1" applyAlignment="1">
      <alignment horizontal="justify" wrapText="1"/>
    </xf>
    <xf numFmtId="0" fontId="1" fillId="2" borderId="43" xfId="0" applyFont="1" applyFill="1" applyBorder="1" applyAlignment="1">
      <alignment horizontal="justify" wrapText="1"/>
    </xf>
    <xf numFmtId="0" fontId="18" fillId="4" borderId="44" xfId="0" applyFont="1" applyFill="1" applyBorder="1" applyAlignment="1">
      <alignment horizontal="center" wrapText="1"/>
    </xf>
    <xf numFmtId="0" fontId="18" fillId="4" borderId="45" xfId="0" applyFont="1" applyFill="1" applyBorder="1" applyAlignment="1">
      <alignment horizontal="center" wrapText="1"/>
    </xf>
    <xf numFmtId="0" fontId="18" fillId="4" borderId="46" xfId="0" applyFont="1" applyFill="1" applyBorder="1" applyAlignment="1">
      <alignment horizontal="center" wrapText="1"/>
    </xf>
    <xf numFmtId="0" fontId="22" fillId="2" borderId="26" xfId="0" applyFont="1" applyFill="1" applyBorder="1" applyAlignment="1">
      <alignment horizontal="justify" wrapText="1"/>
    </xf>
    <xf numFmtId="0" fontId="22" fillId="2" borderId="27" xfId="0" applyFont="1" applyFill="1" applyBorder="1" applyAlignment="1">
      <alignment horizontal="justify" wrapText="1"/>
    </xf>
    <xf numFmtId="0" fontId="22" fillId="2" borderId="29" xfId="0" applyFont="1" applyFill="1" applyBorder="1" applyAlignment="1">
      <alignment horizontal="justify" wrapText="1"/>
    </xf>
    <xf numFmtId="0" fontId="20" fillId="3" borderId="26" xfId="0" applyFont="1" applyFill="1" applyBorder="1" applyAlignment="1" applyProtection="1">
      <alignment horizontal="justify" wrapText="1"/>
      <protection locked="0"/>
    </xf>
    <xf numFmtId="0" fontId="20" fillId="3" borderId="27" xfId="0" applyFont="1" applyFill="1" applyBorder="1" applyAlignment="1" applyProtection="1">
      <alignment horizontal="justify" wrapText="1"/>
      <protection locked="0"/>
    </xf>
    <xf numFmtId="0" fontId="20" fillId="3" borderId="29" xfId="0" applyFont="1" applyFill="1" applyBorder="1" applyAlignment="1" applyProtection="1">
      <alignment horizontal="justify" wrapText="1"/>
      <protection locked="0"/>
    </xf>
    <xf numFmtId="0" fontId="1" fillId="3" borderId="27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>
      <alignment horizontal="center" wrapText="1"/>
    </xf>
    <xf numFmtId="0" fontId="18" fillId="2" borderId="30" xfId="0" applyFont="1" applyFill="1" applyBorder="1" applyAlignment="1">
      <alignment horizontal="justify" wrapText="1"/>
    </xf>
    <xf numFmtId="0" fontId="18" fillId="2" borderId="32" xfId="0" applyFont="1" applyFill="1" applyBorder="1" applyAlignment="1">
      <alignment horizontal="justify" wrapText="1"/>
    </xf>
    <xf numFmtId="0" fontId="18" fillId="2" borderId="31" xfId="0" applyFont="1" applyFill="1" applyBorder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4</xdr:col>
      <xdr:colOff>9525</xdr:colOff>
      <xdr:row>4</xdr:row>
      <xdr:rowOff>76200</xdr:rowOff>
    </xdr:to>
    <xdr:pic>
      <xdr:nvPicPr>
        <xdr:cNvPr id="1" name="cmbInterv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715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</xdr:col>
      <xdr:colOff>314325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09600" y="1552575"/>
          <a:ext cx="314325" cy="161925"/>
        </a:xfrm>
        <a:prstGeom prst="homePlat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676275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09600" y="2352675"/>
          <a:ext cx="676275" cy="161925"/>
        </a:xfrm>
        <a:prstGeom prst="homePlat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381000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9600" y="1704975"/>
          <a:ext cx="381000" cy="161925"/>
        </a:xfrm>
        <a:prstGeom prst="homePlate">
          <a:avLst/>
        </a:prstGeom>
        <a:solidFill>
          <a:srgbClr val="00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457200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9600" y="1866900"/>
          <a:ext cx="457200" cy="161925"/>
        </a:xfrm>
        <a:prstGeom prst="homePlat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533400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09600" y="2028825"/>
          <a:ext cx="533400" cy="161925"/>
        </a:xfrm>
        <a:prstGeom prst="homePlate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600075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9600" y="2190750"/>
          <a:ext cx="600075" cy="161925"/>
        </a:xfrm>
        <a:prstGeom prst="homePlat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742950</xdr:colOff>
      <xdr:row>16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609600" y="2505075"/>
          <a:ext cx="742950" cy="161925"/>
        </a:xfrm>
        <a:prstGeom prst="homePlat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
G</a:t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314325</xdr:colOff>
      <xdr:row>22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609600" y="3857625"/>
          <a:ext cx="314325" cy="200025"/>
        </a:xfrm>
        <a:prstGeom prst="homePlat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676275</xdr:colOff>
      <xdr:row>27</xdr:row>
      <xdr:rowOff>9525</xdr:rowOff>
    </xdr:to>
    <xdr:sp>
      <xdr:nvSpPr>
        <xdr:cNvPr id="9" name="AutoShape 24"/>
        <xdr:cNvSpPr>
          <a:spLocks/>
        </xdr:cNvSpPr>
      </xdr:nvSpPr>
      <xdr:spPr>
        <a:xfrm>
          <a:off x="609600" y="4848225"/>
          <a:ext cx="676275" cy="209550"/>
        </a:xfrm>
        <a:prstGeom prst="homePlat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381000</xdr:colOff>
      <xdr:row>23</xdr:row>
      <xdr:rowOff>0</xdr:rowOff>
    </xdr:to>
    <xdr:sp>
      <xdr:nvSpPr>
        <xdr:cNvPr id="10" name="AutoShape 25"/>
        <xdr:cNvSpPr>
          <a:spLocks/>
        </xdr:cNvSpPr>
      </xdr:nvSpPr>
      <xdr:spPr>
        <a:xfrm>
          <a:off x="609600" y="4048125"/>
          <a:ext cx="381000" cy="200025"/>
        </a:xfrm>
        <a:prstGeom prst="homePlate">
          <a:avLst/>
        </a:prstGeom>
        <a:solidFill>
          <a:srgbClr val="00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</xdr:colOff>
      <xdr:row>24</xdr:row>
      <xdr:rowOff>0</xdr:rowOff>
    </xdr:to>
    <xdr:sp>
      <xdr:nvSpPr>
        <xdr:cNvPr id="11" name="AutoShape 26"/>
        <xdr:cNvSpPr>
          <a:spLocks/>
        </xdr:cNvSpPr>
      </xdr:nvSpPr>
      <xdr:spPr>
        <a:xfrm>
          <a:off x="609600" y="4248150"/>
          <a:ext cx="457200" cy="200025"/>
        </a:xfrm>
        <a:prstGeom prst="homePlat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533400</xdr:colOff>
      <xdr:row>25</xdr:row>
      <xdr:rowOff>0</xdr:rowOff>
    </xdr:to>
    <xdr:sp>
      <xdr:nvSpPr>
        <xdr:cNvPr id="12" name="AutoShape 27"/>
        <xdr:cNvSpPr>
          <a:spLocks/>
        </xdr:cNvSpPr>
      </xdr:nvSpPr>
      <xdr:spPr>
        <a:xfrm>
          <a:off x="609600" y="4448175"/>
          <a:ext cx="533400" cy="200025"/>
        </a:xfrm>
        <a:prstGeom prst="homePlate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600075</xdr:colOff>
      <xdr:row>26</xdr:row>
      <xdr:rowOff>0</xdr:rowOff>
    </xdr:to>
    <xdr:sp>
      <xdr:nvSpPr>
        <xdr:cNvPr id="13" name="AutoShape 28"/>
        <xdr:cNvSpPr>
          <a:spLocks/>
        </xdr:cNvSpPr>
      </xdr:nvSpPr>
      <xdr:spPr>
        <a:xfrm>
          <a:off x="609600" y="4648200"/>
          <a:ext cx="600075" cy="200025"/>
        </a:xfrm>
        <a:prstGeom prst="homePlat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742950</xdr:colOff>
      <xdr:row>27</xdr:row>
      <xdr:rowOff>180975</xdr:rowOff>
    </xdr:to>
    <xdr:sp>
      <xdr:nvSpPr>
        <xdr:cNvPr id="14" name="AutoShape 29"/>
        <xdr:cNvSpPr>
          <a:spLocks/>
        </xdr:cNvSpPr>
      </xdr:nvSpPr>
      <xdr:spPr>
        <a:xfrm>
          <a:off x="609600" y="5057775"/>
          <a:ext cx="742950" cy="171450"/>
        </a:xfrm>
        <a:prstGeom prst="homePlat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
G</a:t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314325</xdr:colOff>
      <xdr:row>22</xdr:row>
      <xdr:rowOff>9525</xdr:rowOff>
    </xdr:to>
    <xdr:sp>
      <xdr:nvSpPr>
        <xdr:cNvPr id="15" name="AutoShape 30"/>
        <xdr:cNvSpPr>
          <a:spLocks/>
        </xdr:cNvSpPr>
      </xdr:nvSpPr>
      <xdr:spPr>
        <a:xfrm>
          <a:off x="3343275" y="3857625"/>
          <a:ext cx="314325" cy="200025"/>
        </a:xfrm>
        <a:prstGeom prst="homePlat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676275</xdr:colOff>
      <xdr:row>27</xdr:row>
      <xdr:rowOff>9525</xdr:rowOff>
    </xdr:to>
    <xdr:sp>
      <xdr:nvSpPr>
        <xdr:cNvPr id="16" name="AutoShape 31"/>
        <xdr:cNvSpPr>
          <a:spLocks/>
        </xdr:cNvSpPr>
      </xdr:nvSpPr>
      <xdr:spPr>
        <a:xfrm>
          <a:off x="3343275" y="4848225"/>
          <a:ext cx="676275" cy="209550"/>
        </a:xfrm>
        <a:prstGeom prst="homePlat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381000</xdr:colOff>
      <xdr:row>23</xdr:row>
      <xdr:rowOff>0</xdr:rowOff>
    </xdr:to>
    <xdr:sp>
      <xdr:nvSpPr>
        <xdr:cNvPr id="17" name="AutoShape 32"/>
        <xdr:cNvSpPr>
          <a:spLocks/>
        </xdr:cNvSpPr>
      </xdr:nvSpPr>
      <xdr:spPr>
        <a:xfrm>
          <a:off x="3343275" y="4048125"/>
          <a:ext cx="381000" cy="200025"/>
        </a:xfrm>
        <a:prstGeom prst="homePlate">
          <a:avLst/>
        </a:prstGeom>
        <a:solidFill>
          <a:srgbClr val="00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457200</xdr:colOff>
      <xdr:row>24</xdr:row>
      <xdr:rowOff>0</xdr:rowOff>
    </xdr:to>
    <xdr:sp>
      <xdr:nvSpPr>
        <xdr:cNvPr id="18" name="AutoShape 33"/>
        <xdr:cNvSpPr>
          <a:spLocks/>
        </xdr:cNvSpPr>
      </xdr:nvSpPr>
      <xdr:spPr>
        <a:xfrm>
          <a:off x="3343275" y="4248150"/>
          <a:ext cx="457200" cy="200025"/>
        </a:xfrm>
        <a:prstGeom prst="homePlat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533400</xdr:colOff>
      <xdr:row>25</xdr:row>
      <xdr:rowOff>0</xdr:rowOff>
    </xdr:to>
    <xdr:sp>
      <xdr:nvSpPr>
        <xdr:cNvPr id="19" name="AutoShape 34"/>
        <xdr:cNvSpPr>
          <a:spLocks/>
        </xdr:cNvSpPr>
      </xdr:nvSpPr>
      <xdr:spPr>
        <a:xfrm>
          <a:off x="3343275" y="4448175"/>
          <a:ext cx="533400" cy="200025"/>
        </a:xfrm>
        <a:prstGeom prst="homePlate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600075</xdr:colOff>
      <xdr:row>26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343275" y="4648200"/>
          <a:ext cx="600075" cy="200025"/>
        </a:xfrm>
        <a:prstGeom prst="homePlat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742950</xdr:colOff>
      <xdr:row>27</xdr:row>
      <xdr:rowOff>180975</xdr:rowOff>
    </xdr:to>
    <xdr:sp>
      <xdr:nvSpPr>
        <xdr:cNvPr id="21" name="AutoShape 36"/>
        <xdr:cNvSpPr>
          <a:spLocks/>
        </xdr:cNvSpPr>
      </xdr:nvSpPr>
      <xdr:spPr>
        <a:xfrm>
          <a:off x="3343275" y="5057775"/>
          <a:ext cx="742950" cy="171450"/>
        </a:xfrm>
        <a:prstGeom prst="homePlat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
G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314325</xdr:colOff>
      <xdr:row>34</xdr:row>
      <xdr:rowOff>9525</xdr:rowOff>
    </xdr:to>
    <xdr:sp>
      <xdr:nvSpPr>
        <xdr:cNvPr id="22" name="AutoShape 37"/>
        <xdr:cNvSpPr>
          <a:spLocks/>
        </xdr:cNvSpPr>
      </xdr:nvSpPr>
      <xdr:spPr>
        <a:xfrm>
          <a:off x="609600" y="6457950"/>
          <a:ext cx="314325" cy="200025"/>
        </a:xfrm>
        <a:prstGeom prst="homePlat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676275</xdr:colOff>
      <xdr:row>39</xdr:row>
      <xdr:rowOff>9525</xdr:rowOff>
    </xdr:to>
    <xdr:sp>
      <xdr:nvSpPr>
        <xdr:cNvPr id="23" name="AutoShape 38"/>
        <xdr:cNvSpPr>
          <a:spLocks/>
        </xdr:cNvSpPr>
      </xdr:nvSpPr>
      <xdr:spPr>
        <a:xfrm>
          <a:off x="609600" y="7448550"/>
          <a:ext cx="676275" cy="209550"/>
        </a:xfrm>
        <a:prstGeom prst="homePlat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381000</xdr:colOff>
      <xdr:row>35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609600" y="6648450"/>
          <a:ext cx="381000" cy="200025"/>
        </a:xfrm>
        <a:prstGeom prst="homePlate">
          <a:avLst/>
        </a:prstGeom>
        <a:solidFill>
          <a:srgbClr val="00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</xdr:colOff>
      <xdr:row>36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609600" y="6848475"/>
          <a:ext cx="457200" cy="200025"/>
        </a:xfrm>
        <a:prstGeom prst="homePlat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533400</xdr:colOff>
      <xdr:row>37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609600" y="7048500"/>
          <a:ext cx="533400" cy="200025"/>
        </a:xfrm>
        <a:prstGeom prst="homePlate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600075</xdr:colOff>
      <xdr:row>38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609600" y="7248525"/>
          <a:ext cx="600075" cy="200025"/>
        </a:xfrm>
        <a:prstGeom prst="homePlat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742950</xdr:colOff>
      <xdr:row>39</xdr:row>
      <xdr:rowOff>180975</xdr:rowOff>
    </xdr:to>
    <xdr:sp>
      <xdr:nvSpPr>
        <xdr:cNvPr id="28" name="AutoShape 43"/>
        <xdr:cNvSpPr>
          <a:spLocks/>
        </xdr:cNvSpPr>
      </xdr:nvSpPr>
      <xdr:spPr>
        <a:xfrm>
          <a:off x="609600" y="7658100"/>
          <a:ext cx="742950" cy="171450"/>
        </a:xfrm>
        <a:prstGeom prst="homePlat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
G</a:t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314325</xdr:colOff>
      <xdr:row>34</xdr:row>
      <xdr:rowOff>9525</xdr:rowOff>
    </xdr:to>
    <xdr:sp>
      <xdr:nvSpPr>
        <xdr:cNvPr id="29" name="AutoShape 44"/>
        <xdr:cNvSpPr>
          <a:spLocks/>
        </xdr:cNvSpPr>
      </xdr:nvSpPr>
      <xdr:spPr>
        <a:xfrm>
          <a:off x="3343275" y="6457950"/>
          <a:ext cx="314325" cy="200025"/>
        </a:xfrm>
        <a:prstGeom prst="homePlat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676275</xdr:colOff>
      <xdr:row>39</xdr:row>
      <xdr:rowOff>9525</xdr:rowOff>
    </xdr:to>
    <xdr:sp>
      <xdr:nvSpPr>
        <xdr:cNvPr id="30" name="AutoShape 45"/>
        <xdr:cNvSpPr>
          <a:spLocks/>
        </xdr:cNvSpPr>
      </xdr:nvSpPr>
      <xdr:spPr>
        <a:xfrm>
          <a:off x="3343275" y="7448550"/>
          <a:ext cx="676275" cy="209550"/>
        </a:xfrm>
        <a:prstGeom prst="homePlat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381000</xdr:colOff>
      <xdr:row>35</xdr:row>
      <xdr:rowOff>0</xdr:rowOff>
    </xdr:to>
    <xdr:sp>
      <xdr:nvSpPr>
        <xdr:cNvPr id="31" name="AutoShape 46"/>
        <xdr:cNvSpPr>
          <a:spLocks/>
        </xdr:cNvSpPr>
      </xdr:nvSpPr>
      <xdr:spPr>
        <a:xfrm>
          <a:off x="3343275" y="6648450"/>
          <a:ext cx="381000" cy="200025"/>
        </a:xfrm>
        <a:prstGeom prst="homePlate">
          <a:avLst/>
        </a:prstGeom>
        <a:solidFill>
          <a:srgbClr val="00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457200</xdr:colOff>
      <xdr:row>36</xdr:row>
      <xdr:rowOff>0</xdr:rowOff>
    </xdr:to>
    <xdr:sp>
      <xdr:nvSpPr>
        <xdr:cNvPr id="32" name="AutoShape 47"/>
        <xdr:cNvSpPr>
          <a:spLocks/>
        </xdr:cNvSpPr>
      </xdr:nvSpPr>
      <xdr:spPr>
        <a:xfrm>
          <a:off x="3343275" y="6848475"/>
          <a:ext cx="457200" cy="200025"/>
        </a:xfrm>
        <a:prstGeom prst="homePlat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533400</xdr:colOff>
      <xdr:row>37</xdr:row>
      <xdr:rowOff>0</xdr:rowOff>
    </xdr:to>
    <xdr:sp>
      <xdr:nvSpPr>
        <xdr:cNvPr id="33" name="AutoShape 48"/>
        <xdr:cNvSpPr>
          <a:spLocks/>
        </xdr:cNvSpPr>
      </xdr:nvSpPr>
      <xdr:spPr>
        <a:xfrm>
          <a:off x="3343275" y="7048500"/>
          <a:ext cx="533400" cy="200025"/>
        </a:xfrm>
        <a:prstGeom prst="homePlate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600075</xdr:colOff>
      <xdr:row>38</xdr:row>
      <xdr:rowOff>0</xdr:rowOff>
    </xdr:to>
    <xdr:sp>
      <xdr:nvSpPr>
        <xdr:cNvPr id="34" name="AutoShape 49"/>
        <xdr:cNvSpPr>
          <a:spLocks/>
        </xdr:cNvSpPr>
      </xdr:nvSpPr>
      <xdr:spPr>
        <a:xfrm>
          <a:off x="3343275" y="7248525"/>
          <a:ext cx="600075" cy="200025"/>
        </a:xfrm>
        <a:prstGeom prst="homePlat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742950</xdr:colOff>
      <xdr:row>39</xdr:row>
      <xdr:rowOff>180975</xdr:rowOff>
    </xdr:to>
    <xdr:sp>
      <xdr:nvSpPr>
        <xdr:cNvPr id="35" name="AutoShape 50"/>
        <xdr:cNvSpPr>
          <a:spLocks/>
        </xdr:cNvSpPr>
      </xdr:nvSpPr>
      <xdr:spPr>
        <a:xfrm>
          <a:off x="3343275" y="7658100"/>
          <a:ext cx="742950" cy="171450"/>
        </a:xfrm>
        <a:prstGeom prst="homePlat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
G</a:t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314325</xdr:colOff>
      <xdr:row>10</xdr:row>
      <xdr:rowOff>9525</xdr:rowOff>
    </xdr:to>
    <xdr:sp>
      <xdr:nvSpPr>
        <xdr:cNvPr id="36" name="AutoShape 52"/>
        <xdr:cNvSpPr>
          <a:spLocks/>
        </xdr:cNvSpPr>
      </xdr:nvSpPr>
      <xdr:spPr>
        <a:xfrm>
          <a:off x="3343275" y="1552575"/>
          <a:ext cx="314325" cy="161925"/>
        </a:xfrm>
        <a:prstGeom prst="homePlate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676275</xdr:colOff>
      <xdr:row>15</xdr:row>
      <xdr:rowOff>9525</xdr:rowOff>
    </xdr:to>
    <xdr:sp>
      <xdr:nvSpPr>
        <xdr:cNvPr id="37" name="AutoShape 53"/>
        <xdr:cNvSpPr>
          <a:spLocks/>
        </xdr:cNvSpPr>
      </xdr:nvSpPr>
      <xdr:spPr>
        <a:xfrm>
          <a:off x="3343275" y="2352675"/>
          <a:ext cx="676275" cy="161925"/>
        </a:xfrm>
        <a:prstGeom prst="homePlat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381000</xdr:colOff>
      <xdr:row>11</xdr:row>
      <xdr:rowOff>0</xdr:rowOff>
    </xdr:to>
    <xdr:sp>
      <xdr:nvSpPr>
        <xdr:cNvPr id="38" name="AutoShape 54"/>
        <xdr:cNvSpPr>
          <a:spLocks/>
        </xdr:cNvSpPr>
      </xdr:nvSpPr>
      <xdr:spPr>
        <a:xfrm>
          <a:off x="3343275" y="1704975"/>
          <a:ext cx="381000" cy="161925"/>
        </a:xfrm>
        <a:prstGeom prst="homePlate">
          <a:avLst/>
        </a:prstGeom>
        <a:solidFill>
          <a:srgbClr val="00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457200</xdr:colOff>
      <xdr:row>12</xdr:row>
      <xdr:rowOff>0</xdr:rowOff>
    </xdr:to>
    <xdr:sp>
      <xdr:nvSpPr>
        <xdr:cNvPr id="39" name="AutoShape 55"/>
        <xdr:cNvSpPr>
          <a:spLocks/>
        </xdr:cNvSpPr>
      </xdr:nvSpPr>
      <xdr:spPr>
        <a:xfrm>
          <a:off x="3343275" y="1866900"/>
          <a:ext cx="457200" cy="161925"/>
        </a:xfrm>
        <a:prstGeom prst="homePlate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533400</xdr:colOff>
      <xdr:row>13</xdr:row>
      <xdr:rowOff>0</xdr:rowOff>
    </xdr:to>
    <xdr:sp>
      <xdr:nvSpPr>
        <xdr:cNvPr id="40" name="AutoShape 56"/>
        <xdr:cNvSpPr>
          <a:spLocks/>
        </xdr:cNvSpPr>
      </xdr:nvSpPr>
      <xdr:spPr>
        <a:xfrm>
          <a:off x="3343275" y="2028825"/>
          <a:ext cx="533400" cy="161925"/>
        </a:xfrm>
        <a:prstGeom prst="homePlate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600075</xdr:colOff>
      <xdr:row>14</xdr:row>
      <xdr:rowOff>0</xdr:rowOff>
    </xdr:to>
    <xdr:sp>
      <xdr:nvSpPr>
        <xdr:cNvPr id="41" name="AutoShape 57"/>
        <xdr:cNvSpPr>
          <a:spLocks/>
        </xdr:cNvSpPr>
      </xdr:nvSpPr>
      <xdr:spPr>
        <a:xfrm>
          <a:off x="3343275" y="2190750"/>
          <a:ext cx="600075" cy="161925"/>
        </a:xfrm>
        <a:prstGeom prst="homePlat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5</xdr:col>
      <xdr:colOff>742950</xdr:colOff>
      <xdr:row>16</xdr:row>
      <xdr:rowOff>0</xdr:rowOff>
    </xdr:to>
    <xdr:sp>
      <xdr:nvSpPr>
        <xdr:cNvPr id="42" name="AutoShape 58"/>
        <xdr:cNvSpPr>
          <a:spLocks/>
        </xdr:cNvSpPr>
      </xdr:nvSpPr>
      <xdr:spPr>
        <a:xfrm>
          <a:off x="3343275" y="2514600"/>
          <a:ext cx="742950" cy="152400"/>
        </a:xfrm>
        <a:prstGeom prst="homePlat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
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1"/>
  <sheetViews>
    <sheetView tabSelected="1" zoomScale="75" zoomScaleNormal="75" workbookViewId="0" topLeftCell="A1">
      <selection activeCell="S15" sqref="S15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  <oleObjects>
    <oleObject progId="Word.Document.8" shapeId="33350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2:U67"/>
  <sheetViews>
    <sheetView workbookViewId="0" topLeftCell="A1">
      <selection activeCell="D21" sqref="D21"/>
    </sheetView>
  </sheetViews>
  <sheetFormatPr defaultColWidth="9.140625" defaultRowHeight="12.75"/>
  <cols>
    <col min="3" max="3" width="37.8515625" style="0" customWidth="1"/>
    <col min="4" max="5" width="9.57421875" style="0" customWidth="1"/>
    <col min="11" max="11" width="10.00390625" style="0" bestFit="1" customWidth="1"/>
    <col min="13" max="13" width="15.00390625" style="0" customWidth="1"/>
    <col min="14" max="14" width="12.421875" style="0" bestFit="1" customWidth="1"/>
    <col min="24" max="24" width="11.7109375" style="0" bestFit="1" customWidth="1"/>
  </cols>
  <sheetData>
    <row r="1" ht="12.75" customHeight="1" thickBot="1"/>
    <row r="2" spans="3:21" ht="19.5" customHeight="1">
      <c r="C2" s="181" t="s">
        <v>76</v>
      </c>
      <c r="D2" s="181"/>
      <c r="E2" s="181"/>
      <c r="F2" s="181"/>
      <c r="G2" s="181"/>
      <c r="H2" s="181"/>
      <c r="I2" s="181"/>
      <c r="J2" s="181"/>
      <c r="K2" s="181"/>
      <c r="M2" s="153" t="s">
        <v>175</v>
      </c>
      <c r="N2" s="154"/>
      <c r="O2" s="154"/>
      <c r="P2" s="154"/>
      <c r="Q2" s="154"/>
      <c r="R2" s="154"/>
      <c r="S2" s="154"/>
      <c r="T2" s="154"/>
      <c r="U2" s="155"/>
    </row>
    <row r="3" spans="3:21" ht="12.75" customHeight="1">
      <c r="C3" s="48"/>
      <c r="D3" s="48"/>
      <c r="E3" s="48"/>
      <c r="F3" s="48"/>
      <c r="G3" s="48"/>
      <c r="H3" s="48"/>
      <c r="I3" s="48"/>
      <c r="J3" s="48"/>
      <c r="K3" s="48"/>
      <c r="M3" s="156"/>
      <c r="N3" s="157"/>
      <c r="O3" s="157"/>
      <c r="P3" s="157"/>
      <c r="Q3" s="157"/>
      <c r="R3" s="157"/>
      <c r="S3" s="157"/>
      <c r="T3" s="157"/>
      <c r="U3" s="158"/>
    </row>
    <row r="4" spans="3:21" ht="12.75" customHeight="1">
      <c r="C4" t="s">
        <v>52</v>
      </c>
      <c r="M4" s="156"/>
      <c r="N4" s="157"/>
      <c r="O4" s="157"/>
      <c r="P4" s="157"/>
      <c r="Q4" s="157"/>
      <c r="R4" s="157"/>
      <c r="S4" s="157"/>
      <c r="T4" s="157"/>
      <c r="U4" s="158"/>
    </row>
    <row r="5" spans="13:21" ht="12.75" customHeight="1">
      <c r="M5" s="159"/>
      <c r="N5" s="157"/>
      <c r="O5" s="157"/>
      <c r="P5" s="157"/>
      <c r="Q5" s="157"/>
      <c r="R5" s="157"/>
      <c r="S5" s="157"/>
      <c r="T5" s="157"/>
      <c r="U5" s="158"/>
    </row>
    <row r="6" spans="3:21" ht="12.75" customHeight="1">
      <c r="C6" s="10" t="s">
        <v>96</v>
      </c>
      <c r="M6" s="159"/>
      <c r="N6" s="160"/>
      <c r="O6" s="160"/>
      <c r="P6" s="157"/>
      <c r="Q6" s="157"/>
      <c r="R6" s="157"/>
      <c r="S6" s="157"/>
      <c r="T6" s="157"/>
      <c r="U6" s="158"/>
    </row>
    <row r="7" spans="3:21" ht="12.75" customHeight="1">
      <c r="C7" s="39" t="s">
        <v>88</v>
      </c>
      <c r="D7" s="182"/>
      <c r="E7" s="182"/>
      <c r="F7" s="182"/>
      <c r="G7" s="182"/>
      <c r="H7" s="182"/>
      <c r="I7" s="182"/>
      <c r="J7" s="182"/>
      <c r="M7" s="159"/>
      <c r="N7" s="160"/>
      <c r="O7" s="160"/>
      <c r="P7" s="157"/>
      <c r="Q7" s="157"/>
      <c r="R7" s="157"/>
      <c r="S7" s="157"/>
      <c r="T7" s="157"/>
      <c r="U7" s="158"/>
    </row>
    <row r="8" spans="3:21" ht="12.75" customHeight="1">
      <c r="C8" s="39" t="s">
        <v>89</v>
      </c>
      <c r="D8" s="179"/>
      <c r="E8" s="179"/>
      <c r="F8" s="179"/>
      <c r="G8" s="179"/>
      <c r="H8" s="179"/>
      <c r="I8" s="179"/>
      <c r="J8" s="179"/>
      <c r="M8" s="159"/>
      <c r="N8" s="160"/>
      <c r="O8" s="160"/>
      <c r="P8" s="157"/>
      <c r="Q8" s="157"/>
      <c r="R8" s="157"/>
      <c r="S8" s="157"/>
      <c r="T8" s="157"/>
      <c r="U8" s="158"/>
    </row>
    <row r="9" spans="3:21" ht="12.75" customHeight="1" thickBot="1">
      <c r="C9" s="39" t="s">
        <v>90</v>
      </c>
      <c r="D9" s="178"/>
      <c r="E9" s="178"/>
      <c r="F9" s="178"/>
      <c r="G9" s="178"/>
      <c r="H9" s="178"/>
      <c r="I9" s="178"/>
      <c r="J9" s="178"/>
      <c r="M9" s="161"/>
      <c r="N9" s="162"/>
      <c r="O9" s="162"/>
      <c r="P9" s="163"/>
      <c r="Q9" s="163"/>
      <c r="R9" s="163"/>
      <c r="S9" s="163"/>
      <c r="T9" s="163"/>
      <c r="U9" s="164"/>
    </row>
    <row r="10" spans="3:10" ht="12.75" customHeight="1">
      <c r="C10" s="39" t="s">
        <v>91</v>
      </c>
      <c r="D10" s="179"/>
      <c r="E10" s="179"/>
      <c r="F10" s="179"/>
      <c r="G10" s="179"/>
      <c r="H10" s="179"/>
      <c r="I10" s="179"/>
      <c r="J10" s="179"/>
    </row>
    <row r="11" spans="3:16" ht="12.75" customHeight="1">
      <c r="C11" s="114" t="s">
        <v>111</v>
      </c>
      <c r="G11" s="179" t="s">
        <v>109</v>
      </c>
      <c r="H11" s="179"/>
      <c r="M11" s="187" t="s">
        <v>104</v>
      </c>
      <c r="N11" s="188"/>
      <c r="O11" s="188"/>
      <c r="P11" s="189"/>
    </row>
    <row r="12" spans="13:16" ht="12.75" customHeight="1">
      <c r="M12" s="94"/>
      <c r="N12" s="95" t="s">
        <v>70</v>
      </c>
      <c r="O12" s="96" t="s">
        <v>95</v>
      </c>
      <c r="P12" s="97" t="s">
        <v>44</v>
      </c>
    </row>
    <row r="13" spans="4:16" ht="12.75" customHeight="1">
      <c r="D13" s="5" t="s">
        <v>0</v>
      </c>
      <c r="E13" s="5" t="s">
        <v>55</v>
      </c>
      <c r="F13" s="5" t="s">
        <v>1</v>
      </c>
      <c r="G13" s="5" t="s">
        <v>2</v>
      </c>
      <c r="H13" s="5" t="s">
        <v>3</v>
      </c>
      <c r="I13" s="5" t="s">
        <v>4</v>
      </c>
      <c r="J13" s="5" t="s">
        <v>101</v>
      </c>
      <c r="M13" s="94" t="s">
        <v>42</v>
      </c>
      <c r="N13" s="98">
        <v>30</v>
      </c>
      <c r="O13" s="99">
        <f aca="true" t="shared" si="0" ref="O13:O19">+N13*$P$30/9.57</f>
        <v>6.178683385579937</v>
      </c>
      <c r="P13" s="100" t="s">
        <v>45</v>
      </c>
    </row>
    <row r="14" spans="3:16" ht="12.75" customHeight="1">
      <c r="C14" s="180" t="s">
        <v>72</v>
      </c>
      <c r="E14" s="71">
        <v>2007</v>
      </c>
      <c r="F14" s="22">
        <f aca="true" t="shared" si="1" ref="F14:H15">+E14+1</f>
        <v>2008</v>
      </c>
      <c r="G14" s="22">
        <f t="shared" si="1"/>
        <v>2009</v>
      </c>
      <c r="H14" s="22">
        <f t="shared" si="1"/>
        <v>2010</v>
      </c>
      <c r="I14" s="22">
        <f>+H14+1</f>
        <v>2011</v>
      </c>
      <c r="J14" s="22">
        <f>+I14+1</f>
        <v>2012</v>
      </c>
      <c r="M14" s="94" t="s">
        <v>42</v>
      </c>
      <c r="N14" s="98">
        <v>50</v>
      </c>
      <c r="O14" s="99">
        <f t="shared" si="0"/>
        <v>10.29780564263323</v>
      </c>
      <c r="P14" s="100" t="s">
        <v>46</v>
      </c>
    </row>
    <row r="15" spans="3:16" ht="12.75" customHeight="1">
      <c r="C15" s="180"/>
      <c r="E15" s="21">
        <f>+E14+1</f>
        <v>2008</v>
      </c>
      <c r="F15" s="22">
        <f t="shared" si="1"/>
        <v>2009</v>
      </c>
      <c r="G15" s="22">
        <f t="shared" si="1"/>
        <v>2010</v>
      </c>
      <c r="H15" s="22">
        <f t="shared" si="1"/>
        <v>2011</v>
      </c>
      <c r="I15" s="22">
        <f>+H15+1</f>
        <v>2012</v>
      </c>
      <c r="J15" s="22">
        <f>+I15+1</f>
        <v>2013</v>
      </c>
      <c r="M15" s="94" t="s">
        <v>42</v>
      </c>
      <c r="N15" s="98">
        <v>70</v>
      </c>
      <c r="O15" s="99">
        <f t="shared" si="0"/>
        <v>14.41692789968652</v>
      </c>
      <c r="P15" s="100" t="s">
        <v>47</v>
      </c>
    </row>
    <row r="16" spans="13:16" ht="12.75" customHeight="1">
      <c r="M16" s="94" t="s">
        <v>42</v>
      </c>
      <c r="N16" s="98">
        <v>90</v>
      </c>
      <c r="O16" s="99">
        <f t="shared" si="0"/>
        <v>18.53605015673981</v>
      </c>
      <c r="P16" s="100" t="s">
        <v>48</v>
      </c>
    </row>
    <row r="17" spans="2:16" ht="12.75" customHeight="1">
      <c r="B17" s="1"/>
      <c r="C17" s="8" t="s">
        <v>19</v>
      </c>
      <c r="M17" s="94" t="s">
        <v>42</v>
      </c>
      <c r="N17" s="98">
        <v>120</v>
      </c>
      <c r="O17" s="99">
        <f t="shared" si="0"/>
        <v>24.71473354231975</v>
      </c>
      <c r="P17" s="100" t="s">
        <v>49</v>
      </c>
    </row>
    <row r="18" spans="2:16" ht="12.75" customHeight="1">
      <c r="B18" s="1"/>
      <c r="C18" t="s">
        <v>20</v>
      </c>
      <c r="E18" s="72"/>
      <c r="F18" s="72"/>
      <c r="G18" s="72"/>
      <c r="H18" s="72"/>
      <c r="I18" s="72"/>
      <c r="J18" s="72"/>
      <c r="K18" t="s">
        <v>38</v>
      </c>
      <c r="M18" s="94" t="s">
        <v>42</v>
      </c>
      <c r="N18" s="98">
        <v>160</v>
      </c>
      <c r="O18" s="99">
        <f t="shared" si="0"/>
        <v>32.95297805642633</v>
      </c>
      <c r="P18" s="100" t="s">
        <v>50</v>
      </c>
    </row>
    <row r="19" spans="2:16" ht="12.75" customHeight="1">
      <c r="B19" s="1"/>
      <c r="C19" t="s">
        <v>21</v>
      </c>
      <c r="E19" s="72"/>
      <c r="F19" s="72"/>
      <c r="G19" s="72"/>
      <c r="H19" s="72"/>
      <c r="I19" s="72"/>
      <c r="J19" s="72"/>
      <c r="K19" t="s">
        <v>22</v>
      </c>
      <c r="M19" s="101" t="s">
        <v>43</v>
      </c>
      <c r="N19" s="102">
        <v>160</v>
      </c>
      <c r="O19" s="166">
        <f t="shared" si="0"/>
        <v>32.95297805642633</v>
      </c>
      <c r="P19" s="103" t="s">
        <v>103</v>
      </c>
    </row>
    <row r="20" spans="2:16" ht="12.75" customHeight="1">
      <c r="B20" s="1"/>
      <c r="C20" t="s">
        <v>54</v>
      </c>
      <c r="E20" s="72"/>
      <c r="F20" s="72"/>
      <c r="G20" s="72"/>
      <c r="H20" s="72"/>
      <c r="I20" s="72"/>
      <c r="J20" s="72"/>
      <c r="K20" t="s">
        <v>56</v>
      </c>
      <c r="P20" s="92"/>
    </row>
    <row r="21" spans="2:16" ht="12.75" customHeight="1">
      <c r="B21" s="1"/>
      <c r="C21" t="s">
        <v>23</v>
      </c>
      <c r="E21" s="73"/>
      <c r="F21" s="73"/>
      <c r="G21" s="73"/>
      <c r="H21" s="73"/>
      <c r="I21" s="73"/>
      <c r="J21" s="73"/>
      <c r="K21" t="s">
        <v>57</v>
      </c>
      <c r="M21" s="190" t="s">
        <v>105</v>
      </c>
      <c r="N21" s="191"/>
      <c r="P21" s="92"/>
    </row>
    <row r="22" spans="2:16" ht="12.75" customHeight="1">
      <c r="B22" s="1"/>
      <c r="M22" s="104" t="s">
        <v>109</v>
      </c>
      <c r="N22" s="105">
        <v>2006</v>
      </c>
      <c r="O22" s="93"/>
      <c r="P22" s="92"/>
    </row>
    <row r="23" spans="2:16" ht="12.75" customHeight="1">
      <c r="B23" s="1"/>
      <c r="C23" s="10" t="s">
        <v>67</v>
      </c>
      <c r="M23" s="104" t="s">
        <v>110</v>
      </c>
      <c r="N23" s="105">
        <v>2007</v>
      </c>
      <c r="O23" s="93"/>
      <c r="P23" s="92"/>
    </row>
    <row r="24" spans="2:16" ht="12.75" customHeight="1">
      <c r="B24" s="1"/>
      <c r="C24" t="s">
        <v>26</v>
      </c>
      <c r="E24" s="74"/>
      <c r="F24" s="75"/>
      <c r="G24" s="75"/>
      <c r="H24" s="75"/>
      <c r="I24" s="75"/>
      <c r="J24" s="75"/>
      <c r="K24" t="s">
        <v>27</v>
      </c>
      <c r="M24" s="104"/>
      <c r="N24" s="105">
        <v>2008</v>
      </c>
      <c r="O24" s="93"/>
      <c r="P24" s="92"/>
    </row>
    <row r="25" spans="2:14" ht="12.75" customHeight="1">
      <c r="B25" s="1"/>
      <c r="C25" t="s">
        <v>28</v>
      </c>
      <c r="E25" s="72"/>
      <c r="F25" s="76"/>
      <c r="G25" s="76"/>
      <c r="H25" s="76"/>
      <c r="I25" s="76"/>
      <c r="J25" s="76"/>
      <c r="K25" t="s">
        <v>27</v>
      </c>
      <c r="M25" s="165"/>
      <c r="N25" s="107">
        <v>2009</v>
      </c>
    </row>
    <row r="26" spans="2:11" ht="12.75" customHeight="1">
      <c r="B26" s="1"/>
      <c r="C26" t="s">
        <v>29</v>
      </c>
      <c r="E26" s="72"/>
      <c r="F26" s="76"/>
      <c r="G26" s="76"/>
      <c r="H26" s="76"/>
      <c r="I26" s="76"/>
      <c r="J26" s="76"/>
      <c r="K26" t="s">
        <v>27</v>
      </c>
    </row>
    <row r="27" spans="2:17" ht="12.75" customHeight="1">
      <c r="B27" s="1"/>
      <c r="C27" t="s">
        <v>30</v>
      </c>
      <c r="E27" s="73"/>
      <c r="F27" s="77"/>
      <c r="G27" s="77"/>
      <c r="H27" s="77"/>
      <c r="I27" s="77"/>
      <c r="J27" s="77"/>
      <c r="K27" t="s">
        <v>27</v>
      </c>
      <c r="M27" s="192" t="s">
        <v>106</v>
      </c>
      <c r="N27" s="193"/>
      <c r="O27" s="193"/>
      <c r="P27" s="121"/>
      <c r="Q27" s="122"/>
    </row>
    <row r="28" spans="2:17" ht="12.75" customHeight="1">
      <c r="B28" s="1"/>
      <c r="M28" s="104"/>
      <c r="N28" s="119" t="s">
        <v>60</v>
      </c>
      <c r="O28" s="120" t="s">
        <v>61</v>
      </c>
      <c r="P28" s="123" t="s">
        <v>123</v>
      </c>
      <c r="Q28" s="124" t="s">
        <v>124</v>
      </c>
    </row>
    <row r="29" spans="2:17" ht="12.75" customHeight="1">
      <c r="B29" s="1"/>
      <c r="C29" s="10" t="s">
        <v>66</v>
      </c>
      <c r="M29" s="104" t="s">
        <v>73</v>
      </c>
      <c r="N29" s="108">
        <v>0.00022</v>
      </c>
      <c r="O29" s="117">
        <v>1</v>
      </c>
      <c r="P29" s="132" t="s">
        <v>125</v>
      </c>
      <c r="Q29" s="126" t="s">
        <v>27</v>
      </c>
    </row>
    <row r="30" spans="2:17" ht="12.75" customHeight="1">
      <c r="B30" s="1"/>
      <c r="C30" t="s">
        <v>5</v>
      </c>
      <c r="D30" s="78"/>
      <c r="E30" s="78"/>
      <c r="F30" s="78"/>
      <c r="G30" s="78"/>
      <c r="H30" s="78"/>
      <c r="I30" s="78"/>
      <c r="J30" s="78"/>
      <c r="K30" t="s">
        <v>57</v>
      </c>
      <c r="M30" s="104" t="s">
        <v>107</v>
      </c>
      <c r="N30" s="108">
        <f>+N36/1000</f>
        <v>0.000844</v>
      </c>
      <c r="O30" s="117">
        <v>9.567</v>
      </c>
      <c r="P30" s="132">
        <v>1.971</v>
      </c>
      <c r="Q30" s="126" t="s">
        <v>57</v>
      </c>
    </row>
    <row r="31" spans="2:17" ht="12.75" customHeight="1">
      <c r="B31" s="1"/>
      <c r="C31" t="s">
        <v>6</v>
      </c>
      <c r="D31" s="78"/>
      <c r="E31" s="80"/>
      <c r="F31" s="80"/>
      <c r="G31" s="80"/>
      <c r="H31" s="80"/>
      <c r="I31" s="80"/>
      <c r="J31" s="80"/>
      <c r="K31" t="s">
        <v>7</v>
      </c>
      <c r="M31" s="104" t="s">
        <v>65</v>
      </c>
      <c r="N31" s="108">
        <f>+N37/1000</f>
        <v>0.00086</v>
      </c>
      <c r="O31" s="117">
        <v>10.395</v>
      </c>
      <c r="P31" s="132">
        <v>2.651</v>
      </c>
      <c r="Q31" s="126" t="s">
        <v>7</v>
      </c>
    </row>
    <row r="32" spans="2:17" ht="12.75" customHeight="1">
      <c r="B32" s="1"/>
      <c r="C32" t="s">
        <v>8</v>
      </c>
      <c r="D32" s="78"/>
      <c r="E32" s="80"/>
      <c r="F32" s="80"/>
      <c r="G32" s="80"/>
      <c r="H32" s="80"/>
      <c r="I32" s="80"/>
      <c r="J32" s="80"/>
      <c r="K32" s="40" t="s">
        <v>7</v>
      </c>
      <c r="M32" s="104" t="s">
        <v>8</v>
      </c>
      <c r="N32" s="108">
        <f>+N38/1000</f>
        <v>0.000575</v>
      </c>
      <c r="O32" s="118">
        <v>12.833</v>
      </c>
      <c r="P32" s="132">
        <v>1.563</v>
      </c>
      <c r="Q32" s="127" t="s">
        <v>7</v>
      </c>
    </row>
    <row r="33" spans="2:17" ht="12.75" customHeight="1">
      <c r="B33" s="1"/>
      <c r="C33" t="s">
        <v>9</v>
      </c>
      <c r="D33" s="78"/>
      <c r="E33" s="80"/>
      <c r="F33" s="80"/>
      <c r="G33" s="80"/>
      <c r="H33" s="80"/>
      <c r="I33" s="80"/>
      <c r="J33" s="80"/>
      <c r="K33" t="s">
        <v>10</v>
      </c>
      <c r="M33" s="104" t="s">
        <v>74</v>
      </c>
      <c r="N33" s="108">
        <f>+N39/1000</f>
        <v>0.0009739999999999999</v>
      </c>
      <c r="O33" s="117">
        <v>11.433</v>
      </c>
      <c r="P33" s="132">
        <v>3.126</v>
      </c>
      <c r="Q33" s="126" t="s">
        <v>10</v>
      </c>
    </row>
    <row r="34" spans="2:17" ht="12.75" customHeight="1">
      <c r="B34" s="1"/>
      <c r="C34" t="s">
        <v>59</v>
      </c>
      <c r="D34" s="79"/>
      <c r="E34" s="80"/>
      <c r="F34" s="79"/>
      <c r="G34" s="80"/>
      <c r="H34" s="79"/>
      <c r="I34" s="79"/>
      <c r="J34" s="79"/>
      <c r="K34" s="46" t="str">
        <f>+IF(E36&lt;&gt;"",E36,"___")</f>
        <v>___</v>
      </c>
      <c r="M34" s="104"/>
      <c r="N34" s="109"/>
      <c r="O34" s="109"/>
      <c r="P34" s="125"/>
      <c r="Q34" s="128"/>
    </row>
    <row r="35" spans="2:17" ht="12.75" customHeight="1">
      <c r="B35" s="1"/>
      <c r="C35" t="s">
        <v>108</v>
      </c>
      <c r="D35" s="81"/>
      <c r="E35" s="81"/>
      <c r="F35" s="81"/>
      <c r="G35" s="81"/>
      <c r="H35" s="81"/>
      <c r="I35" s="81"/>
      <c r="J35" s="81"/>
      <c r="K35" t="s">
        <v>53</v>
      </c>
      <c r="M35" s="104"/>
      <c r="N35" s="110" t="s">
        <v>63</v>
      </c>
      <c r="O35" s="110" t="s">
        <v>64</v>
      </c>
      <c r="P35" s="125"/>
      <c r="Q35" s="128"/>
    </row>
    <row r="36" spans="2:17" ht="12.75" customHeight="1">
      <c r="B36" s="1"/>
      <c r="C36" s="183" t="s">
        <v>98</v>
      </c>
      <c r="D36" s="184"/>
      <c r="E36" s="82"/>
      <c r="F36" s="40"/>
      <c r="G36" s="40"/>
      <c r="H36" s="40"/>
      <c r="I36" s="40"/>
      <c r="J36" s="40"/>
      <c r="M36" s="104" t="s">
        <v>107</v>
      </c>
      <c r="N36" s="116">
        <v>0.844</v>
      </c>
      <c r="O36" s="116">
        <v>2.335</v>
      </c>
      <c r="P36" s="125"/>
      <c r="Q36" s="128"/>
    </row>
    <row r="37" spans="2:17" ht="12.75" customHeight="1">
      <c r="B37" s="1"/>
      <c r="C37" s="185" t="s">
        <v>62</v>
      </c>
      <c r="D37" s="186"/>
      <c r="E37" s="83"/>
      <c r="F37" s="3" t="s">
        <v>60</v>
      </c>
      <c r="M37" s="104" t="s">
        <v>65</v>
      </c>
      <c r="N37" s="116">
        <v>0.86</v>
      </c>
      <c r="O37" s="116">
        <v>3.083</v>
      </c>
      <c r="P37" s="125"/>
      <c r="Q37" s="128"/>
    </row>
    <row r="38" spans="2:17" ht="12.75" customHeight="1">
      <c r="B38" s="1"/>
      <c r="C38" s="185" t="s">
        <v>82</v>
      </c>
      <c r="D38" s="186"/>
      <c r="E38" s="83"/>
      <c r="F38" s="3" t="s">
        <v>85</v>
      </c>
      <c r="M38" s="104" t="s">
        <v>8</v>
      </c>
      <c r="N38" s="116">
        <v>0.575</v>
      </c>
      <c r="O38" s="116">
        <v>2.717</v>
      </c>
      <c r="P38" s="125"/>
      <c r="Q38" s="128"/>
    </row>
    <row r="39" spans="2:17" ht="12.75" customHeight="1">
      <c r="B39" s="1"/>
      <c r="M39" s="104" t="s">
        <v>74</v>
      </c>
      <c r="N39" s="116">
        <v>0.974</v>
      </c>
      <c r="O39" s="116">
        <v>3.21</v>
      </c>
      <c r="P39" s="125"/>
      <c r="Q39" s="128"/>
    </row>
    <row r="40" spans="2:17" ht="12.75" customHeight="1">
      <c r="B40" s="1"/>
      <c r="C40" s="10" t="s">
        <v>84</v>
      </c>
      <c r="M40" s="111"/>
      <c r="N40" s="112"/>
      <c r="O40" s="112"/>
      <c r="P40" s="1"/>
      <c r="Q40" s="128"/>
    </row>
    <row r="41" spans="2:17" ht="12.75" customHeight="1">
      <c r="B41" s="1"/>
      <c r="C41" s="13" t="s">
        <v>83</v>
      </c>
      <c r="D41" s="35">
        <f aca="true" t="shared" si="2" ref="D41:J41">D30*$N$30+D31*$N$31+D32*$N$32+D33*$N$33+D34*$E$37</f>
        <v>0</v>
      </c>
      <c r="E41" s="35">
        <f t="shared" si="2"/>
        <v>0</v>
      </c>
      <c r="F41" s="35">
        <f t="shared" si="2"/>
        <v>0</v>
      </c>
      <c r="G41" s="35">
        <f t="shared" si="2"/>
        <v>0</v>
      </c>
      <c r="H41" s="35">
        <f t="shared" si="2"/>
        <v>0</v>
      </c>
      <c r="I41" s="35">
        <f t="shared" si="2"/>
        <v>0</v>
      </c>
      <c r="J41" s="35">
        <f t="shared" si="2"/>
        <v>0</v>
      </c>
      <c r="K41" t="s">
        <v>11</v>
      </c>
      <c r="M41" s="106" t="s">
        <v>75</v>
      </c>
      <c r="N41" s="113">
        <v>11639</v>
      </c>
      <c r="O41" s="129"/>
      <c r="P41" s="130"/>
      <c r="Q41" s="131"/>
    </row>
    <row r="42" spans="2:16" ht="12.75" customHeight="1">
      <c r="B42" s="1"/>
      <c r="C42" s="9" t="s">
        <v>80</v>
      </c>
      <c r="D42" s="36">
        <f aca="true" t="shared" si="3" ref="D42:J42">+D30*$N$30*$O$36+D31*$N$31*$O$37+D32*$N$32*$O$38+D33*$N$33*$O$39+D34*$E$37*$E$38</f>
        <v>0</v>
      </c>
      <c r="E42" s="36">
        <f t="shared" si="3"/>
        <v>0</v>
      </c>
      <c r="F42" s="36">
        <f t="shared" si="3"/>
        <v>0</v>
      </c>
      <c r="G42" s="36">
        <f t="shared" si="3"/>
        <v>0</v>
      </c>
      <c r="H42" s="36">
        <f t="shared" si="3"/>
        <v>0</v>
      </c>
      <c r="I42" s="36">
        <f t="shared" si="3"/>
        <v>0</v>
      </c>
      <c r="J42" s="36">
        <f t="shared" si="3"/>
        <v>0</v>
      </c>
      <c r="K42" s="31" t="s">
        <v>81</v>
      </c>
      <c r="M42" s="40"/>
      <c r="N42" s="40"/>
      <c r="O42" s="40"/>
      <c r="P42" s="40"/>
    </row>
    <row r="43" spans="2:13" ht="12.75" customHeight="1">
      <c r="B43" s="1"/>
      <c r="M43" s="40"/>
    </row>
    <row r="44" spans="2:3" ht="12.75" customHeight="1">
      <c r="B44" s="1"/>
      <c r="C44" s="10" t="s">
        <v>68</v>
      </c>
    </row>
    <row r="45" spans="2:11" ht="12.75" customHeight="1">
      <c r="B45" s="1"/>
      <c r="C45" t="s">
        <v>69</v>
      </c>
      <c r="D45" s="84"/>
      <c r="E45" s="85"/>
      <c r="F45" s="84"/>
      <c r="G45" s="84"/>
      <c r="H45" s="84"/>
      <c r="I45" s="84"/>
      <c r="J45" s="84"/>
      <c r="K45" t="s">
        <v>13</v>
      </c>
    </row>
    <row r="46" spans="3:11" ht="12.75" customHeight="1">
      <c r="C46" t="s">
        <v>174</v>
      </c>
      <c r="D46" s="86"/>
      <c r="E46" s="86"/>
      <c r="F46" s="87"/>
      <c r="G46" s="87"/>
      <c r="H46" s="87"/>
      <c r="I46" s="87"/>
      <c r="J46" s="87"/>
      <c r="K46" t="s">
        <v>13</v>
      </c>
    </row>
    <row r="47" spans="3:11" ht="12.75" customHeight="1">
      <c r="C47" t="s">
        <v>24</v>
      </c>
      <c r="D47" s="88"/>
      <c r="E47" s="88"/>
      <c r="F47" s="89"/>
      <c r="G47" s="89"/>
      <c r="H47" s="89"/>
      <c r="I47" s="89"/>
      <c r="J47" s="89"/>
      <c r="K47" t="s">
        <v>13</v>
      </c>
    </row>
    <row r="49" ht="12.75">
      <c r="C49" s="10" t="s">
        <v>79</v>
      </c>
    </row>
    <row r="50" spans="3:11" ht="14.25">
      <c r="C50" t="s">
        <v>5</v>
      </c>
      <c r="E50" s="90"/>
      <c r="F50" s="90"/>
      <c r="G50" s="90"/>
      <c r="H50" s="90"/>
      <c r="I50" s="90"/>
      <c r="J50" s="90"/>
      <c r="K50" t="s">
        <v>122</v>
      </c>
    </row>
    <row r="51" spans="3:11" ht="12.75">
      <c r="C51" t="s">
        <v>6</v>
      </c>
      <c r="E51" s="80"/>
      <c r="F51" s="80"/>
      <c r="G51" s="80"/>
      <c r="H51" s="80"/>
      <c r="I51" s="80"/>
      <c r="J51" s="80"/>
      <c r="K51" t="s">
        <v>120</v>
      </c>
    </row>
    <row r="52" spans="3:11" ht="12.75">
      <c r="C52" t="s">
        <v>8</v>
      </c>
      <c r="E52" s="78"/>
      <c r="F52" s="78"/>
      <c r="G52" s="78"/>
      <c r="H52" s="78"/>
      <c r="I52" s="78"/>
      <c r="J52" s="78"/>
      <c r="K52" t="s">
        <v>120</v>
      </c>
    </row>
    <row r="53" spans="3:11" ht="12.75">
      <c r="C53" t="s">
        <v>9</v>
      </c>
      <c r="E53" s="91"/>
      <c r="F53" s="91"/>
      <c r="G53" s="91"/>
      <c r="H53" s="91"/>
      <c r="I53" s="91"/>
      <c r="J53" s="91"/>
      <c r="K53" t="s">
        <v>121</v>
      </c>
    </row>
    <row r="54" spans="3:11" ht="12.75">
      <c r="C54" t="s">
        <v>59</v>
      </c>
      <c r="E54" s="80"/>
      <c r="F54" s="80"/>
      <c r="G54" s="80"/>
      <c r="H54" s="80"/>
      <c r="I54" s="80"/>
      <c r="J54" s="80"/>
      <c r="K54" t="str">
        <f>"€/"&amp;IF(E36&lt;&gt;"",E36,"___")</f>
        <v>€/___</v>
      </c>
    </row>
    <row r="60" spans="3:11" ht="12.75">
      <c r="C60" s="6"/>
      <c r="D60" s="6"/>
      <c r="E60" s="6"/>
      <c r="F60" s="6"/>
      <c r="G60" s="6"/>
      <c r="H60" s="6"/>
      <c r="I60" s="6"/>
      <c r="J60" s="6"/>
      <c r="K60" s="6"/>
    </row>
    <row r="61" spans="3:11" ht="12.75">
      <c r="C61" s="6"/>
      <c r="D61" s="6"/>
      <c r="E61" s="6"/>
      <c r="F61" s="6"/>
      <c r="G61" s="6"/>
      <c r="H61" s="6"/>
      <c r="I61" s="6"/>
      <c r="J61" s="6"/>
      <c r="K61" s="6"/>
    </row>
    <row r="62" spans="3:11" ht="12.75">
      <c r="C62" s="6"/>
      <c r="D62" s="6"/>
      <c r="E62" s="6"/>
      <c r="F62" s="6"/>
      <c r="G62" s="6"/>
      <c r="H62" s="6"/>
      <c r="I62" s="6"/>
      <c r="J62" s="6"/>
      <c r="K62" s="6"/>
    </row>
    <row r="63" spans="3:11" ht="12.75">
      <c r="C63" s="6"/>
      <c r="D63" s="6"/>
      <c r="E63" s="6"/>
      <c r="F63" s="6"/>
      <c r="G63" s="6"/>
      <c r="H63" s="6"/>
      <c r="I63" s="6"/>
      <c r="J63" s="6"/>
      <c r="K63" s="6"/>
    </row>
    <row r="64" spans="3:11" ht="12.75">
      <c r="C64" s="6"/>
      <c r="D64" s="6"/>
      <c r="E64" s="6"/>
      <c r="F64" s="6"/>
      <c r="G64" s="6"/>
      <c r="H64" s="6"/>
      <c r="I64" s="6"/>
      <c r="J64" s="6"/>
      <c r="K64" s="6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/>
      <c r="D66" s="6"/>
      <c r="E66" s="6"/>
      <c r="F66" s="6"/>
      <c r="G66" s="6"/>
      <c r="H66" s="6"/>
      <c r="I66" s="6"/>
      <c r="J66" s="6"/>
      <c r="K66" s="6"/>
    </row>
    <row r="67" spans="3:11" ht="12.75">
      <c r="C67" s="6"/>
      <c r="D67" s="6"/>
      <c r="E67" s="6"/>
      <c r="F67" s="6"/>
      <c r="G67" s="6"/>
      <c r="H67" s="6"/>
      <c r="I67" s="6"/>
      <c r="J67" s="6"/>
      <c r="K67" s="6"/>
    </row>
  </sheetData>
  <sheetProtection sheet="1" objects="1" scenarios="1"/>
  <mergeCells count="13">
    <mergeCell ref="C36:D36"/>
    <mergeCell ref="C37:D37"/>
    <mergeCell ref="C38:D38"/>
    <mergeCell ref="M11:P11"/>
    <mergeCell ref="M21:N21"/>
    <mergeCell ref="M27:O27"/>
    <mergeCell ref="D9:J9"/>
    <mergeCell ref="D10:J10"/>
    <mergeCell ref="C14:C15"/>
    <mergeCell ref="C2:K2"/>
    <mergeCell ref="D7:J7"/>
    <mergeCell ref="D8:J8"/>
    <mergeCell ref="G11:H11"/>
  </mergeCells>
  <dataValidations count="4">
    <dataValidation type="list" allowBlank="1" showInputMessage="1" showErrorMessage="1" sqref="E14">
      <formula1>$N$22:$N$25</formula1>
    </dataValidation>
    <dataValidation type="list" showInputMessage="1" showErrorMessage="1" sqref="E4">
      <formula1>$M$22:$M$23</formula1>
    </dataValidation>
    <dataValidation showInputMessage="1" showErrorMessage="1" sqref="D4"/>
    <dataValidation type="list" allowBlank="1" showInputMessage="1" showErrorMessage="1" sqref="G11:H11">
      <formula1>$M$22:$M$23</formula1>
    </dataValidation>
  </dataValidations>
  <printOptions/>
  <pageMargins left="0.75" right="0.75" top="1" bottom="1" header="0.5" footer="0.5"/>
  <pageSetup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J45"/>
  <sheetViews>
    <sheetView workbookViewId="0" topLeftCell="A1">
      <selection activeCell="C7" sqref="C7:H7"/>
    </sheetView>
  </sheetViews>
  <sheetFormatPr defaultColWidth="9.140625" defaultRowHeight="12.75"/>
  <cols>
    <col min="2" max="2" width="27.421875" style="0" customWidth="1"/>
    <col min="3" max="9" width="9.57421875" style="0" customWidth="1"/>
  </cols>
  <sheetData>
    <row r="1" spans="2:9" ht="12.75" customHeight="1"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/>
      <c r="B2" s="194" t="s">
        <v>25</v>
      </c>
      <c r="C2" s="194"/>
      <c r="D2" s="194"/>
      <c r="E2" s="194"/>
      <c r="F2" s="194"/>
      <c r="G2" s="194"/>
      <c r="H2" s="194"/>
      <c r="I2" s="194"/>
    </row>
    <row r="3" spans="1:10" ht="26.25" customHeight="1">
      <c r="A3" s="1"/>
      <c r="B3" s="199" t="str">
        <f>IF(Input!$G$11="edificio","La presenta scheda riporta i principali parametri relativi al consumo energetico dell'edificio","La presenta scheda riporta i principali parametri relativi al consumo energetico di una parte dell'edificio corrispondente al Luogo di Fornitura")</f>
        <v>La presenta scheda riporta i principali parametri relativi al consumo energetico dell'edificio</v>
      </c>
      <c r="C3" s="199"/>
      <c r="D3" s="199"/>
      <c r="E3" s="199"/>
      <c r="F3" s="199"/>
      <c r="G3" s="199"/>
      <c r="H3" s="199"/>
      <c r="I3" s="199"/>
      <c r="J3" s="115"/>
    </row>
    <row r="4" spans="1:2" ht="12.75" customHeight="1">
      <c r="A4" s="1"/>
      <c r="B4" s="10" t="s">
        <v>96</v>
      </c>
    </row>
    <row r="5" spans="1:8" ht="12.75" customHeight="1">
      <c r="A5" s="1"/>
      <c r="B5" s="39" t="s">
        <v>88</v>
      </c>
      <c r="C5" s="196">
        <f>+Input!D7</f>
        <v>0</v>
      </c>
      <c r="D5" s="197"/>
      <c r="E5" s="197"/>
      <c r="F5" s="197"/>
      <c r="G5" s="197"/>
      <c r="H5" s="197"/>
    </row>
    <row r="6" spans="1:8" ht="12.75" customHeight="1">
      <c r="A6" s="1"/>
      <c r="B6" s="39" t="s">
        <v>89</v>
      </c>
      <c r="C6" s="196">
        <f>+Input!D8</f>
        <v>0</v>
      </c>
      <c r="D6" s="197"/>
      <c r="E6" s="197"/>
      <c r="F6" s="197"/>
      <c r="G6" s="197"/>
      <c r="H6" s="197"/>
    </row>
    <row r="7" spans="1:8" ht="12.75" customHeight="1">
      <c r="A7" s="1"/>
      <c r="B7" s="39" t="s">
        <v>90</v>
      </c>
      <c r="C7" s="198">
        <f>+Input!D9</f>
        <v>0</v>
      </c>
      <c r="D7" s="198"/>
      <c r="E7" s="198"/>
      <c r="F7" s="198"/>
      <c r="G7" s="198"/>
      <c r="H7" s="198"/>
    </row>
    <row r="8" spans="1:8" ht="12.75" customHeight="1">
      <c r="A8" s="1"/>
      <c r="B8" s="39" t="s">
        <v>91</v>
      </c>
      <c r="C8" s="196">
        <f>+Input!D10</f>
        <v>0</v>
      </c>
      <c r="D8" s="197"/>
      <c r="E8" s="197"/>
      <c r="F8" s="197"/>
      <c r="G8" s="197"/>
      <c r="H8" s="197"/>
    </row>
    <row r="9" spans="1:9" ht="12.75" customHeight="1">
      <c r="A9" s="1"/>
      <c r="B9" s="9"/>
      <c r="C9" s="16"/>
      <c r="D9" s="16"/>
      <c r="E9" s="16"/>
      <c r="F9" s="16"/>
      <c r="G9" s="16"/>
      <c r="H9" s="16"/>
      <c r="I9" s="16"/>
    </row>
    <row r="10" spans="3:9" ht="12.75" customHeight="1">
      <c r="C10" s="5" t="s">
        <v>55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101</v>
      </c>
      <c r="I10" s="12"/>
    </row>
    <row r="11" spans="2:9" ht="12.75" customHeight="1">
      <c r="B11" s="180" t="s">
        <v>72</v>
      </c>
      <c r="C11" s="21">
        <f>+Input!E14</f>
        <v>2007</v>
      </c>
      <c r="D11" s="22">
        <f aca="true" t="shared" si="0" ref="D11:F12">+C11+1</f>
        <v>2008</v>
      </c>
      <c r="E11" s="22">
        <f t="shared" si="0"/>
        <v>2009</v>
      </c>
      <c r="F11" s="22">
        <f t="shared" si="0"/>
        <v>2010</v>
      </c>
      <c r="G11" s="22">
        <f>+F11+1</f>
        <v>2011</v>
      </c>
      <c r="H11" s="22">
        <f>+G11+1</f>
        <v>2012</v>
      </c>
      <c r="I11" s="12"/>
    </row>
    <row r="12" spans="2:9" ht="12.75" customHeight="1">
      <c r="B12" s="180"/>
      <c r="C12" s="21">
        <f>+C11+1</f>
        <v>2008</v>
      </c>
      <c r="D12" s="22">
        <f t="shared" si="0"/>
        <v>2009</v>
      </c>
      <c r="E12" s="22">
        <f t="shared" si="0"/>
        <v>2010</v>
      </c>
      <c r="F12" s="22">
        <f t="shared" si="0"/>
        <v>2011</v>
      </c>
      <c r="G12" s="22">
        <f>+F12+1</f>
        <v>2012</v>
      </c>
      <c r="H12" s="22">
        <f>+G12+1</f>
        <v>2013</v>
      </c>
      <c r="I12" s="14"/>
    </row>
    <row r="13" spans="1:5" ht="12.75" customHeight="1">
      <c r="A13" s="1"/>
      <c r="B13" s="9"/>
      <c r="C13" s="11"/>
      <c r="D13" s="11"/>
      <c r="E13" s="11"/>
    </row>
    <row r="14" spans="1:5" ht="12.75" customHeight="1">
      <c r="A14" s="1"/>
      <c r="B14" s="15" t="s">
        <v>58</v>
      </c>
      <c r="C14" s="14"/>
      <c r="D14" s="14"/>
      <c r="E14" s="14"/>
    </row>
    <row r="15" spans="1:9" ht="12.75" customHeight="1">
      <c r="A15" s="1"/>
      <c r="B15" s="13" t="s">
        <v>26</v>
      </c>
      <c r="C15" s="24">
        <f>+Input!E24</f>
        <v>0</v>
      </c>
      <c r="D15" s="24">
        <f>+Input!F24</f>
        <v>0</v>
      </c>
      <c r="E15" s="24">
        <f>+Input!G24</f>
        <v>0</v>
      </c>
      <c r="F15" s="24">
        <f>+Input!H24</f>
        <v>0</v>
      </c>
      <c r="G15" s="24">
        <f>+Input!I24</f>
        <v>0</v>
      </c>
      <c r="H15" s="24">
        <f>+Input!J24</f>
        <v>0</v>
      </c>
      <c r="I15" s="13" t="s">
        <v>27</v>
      </c>
    </row>
    <row r="16" spans="1:9" ht="12.75" customHeight="1">
      <c r="A16" s="1"/>
      <c r="B16" s="13" t="s">
        <v>28</v>
      </c>
      <c r="C16" s="24">
        <f>+Input!E25</f>
        <v>0</v>
      </c>
      <c r="D16" s="24">
        <f>+Input!F25</f>
        <v>0</v>
      </c>
      <c r="E16" s="24">
        <f>+Input!G25</f>
        <v>0</v>
      </c>
      <c r="F16" s="24">
        <f>+Input!H25</f>
        <v>0</v>
      </c>
      <c r="G16" s="24">
        <f>+Input!I25</f>
        <v>0</v>
      </c>
      <c r="H16" s="24">
        <f>+Input!J25</f>
        <v>0</v>
      </c>
      <c r="I16" s="13" t="s">
        <v>27</v>
      </c>
    </row>
    <row r="17" spans="1:9" ht="12.75" customHeight="1">
      <c r="A17" s="1"/>
      <c r="B17" s="13" t="s">
        <v>29</v>
      </c>
      <c r="C17" s="24">
        <f>+Input!E26</f>
        <v>0</v>
      </c>
      <c r="D17" s="24">
        <f>+Input!F26</f>
        <v>0</v>
      </c>
      <c r="E17" s="24">
        <f>+Input!G26</f>
        <v>0</v>
      </c>
      <c r="F17" s="24">
        <f>+Input!H26</f>
        <v>0</v>
      </c>
      <c r="G17" s="24">
        <f>+Input!I26</f>
        <v>0</v>
      </c>
      <c r="H17" s="24">
        <f>+Input!J26</f>
        <v>0</v>
      </c>
      <c r="I17" s="13" t="s">
        <v>27</v>
      </c>
    </row>
    <row r="18" spans="1:9" ht="12.75" customHeight="1" thickBot="1">
      <c r="A18" s="1"/>
      <c r="B18" s="13" t="s">
        <v>30</v>
      </c>
      <c r="C18" s="24">
        <f>+Input!E27</f>
        <v>0</v>
      </c>
      <c r="D18" s="24">
        <f>+Input!F27</f>
        <v>0</v>
      </c>
      <c r="E18" s="24">
        <f>+Input!G27</f>
        <v>0</v>
      </c>
      <c r="F18" s="24">
        <f>+Input!H27</f>
        <v>0</v>
      </c>
      <c r="G18" s="24">
        <f>+Input!I27</f>
        <v>0</v>
      </c>
      <c r="H18" s="24">
        <f>+Input!J27</f>
        <v>0</v>
      </c>
      <c r="I18" s="18" t="s">
        <v>27</v>
      </c>
    </row>
    <row r="19" spans="1:9" ht="12.75" customHeight="1" thickTop="1">
      <c r="A19" s="1"/>
      <c r="B19" s="13"/>
      <c r="I19" s="13"/>
    </row>
    <row r="20" spans="1:9" ht="12.75" customHeight="1" thickBot="1">
      <c r="A20" s="1"/>
      <c r="B20" s="15" t="s">
        <v>31</v>
      </c>
      <c r="C20" s="20"/>
      <c r="D20" s="20"/>
      <c r="E20" s="20"/>
      <c r="F20" s="20"/>
      <c r="G20" s="20"/>
      <c r="H20" s="20"/>
      <c r="I20" s="15"/>
    </row>
    <row r="21" spans="1:9" ht="12.75" customHeight="1" thickTop="1">
      <c r="A21" s="1"/>
      <c r="B21" s="13" t="s">
        <v>5</v>
      </c>
      <c r="C21" s="24">
        <f>+Input!E30</f>
        <v>0</v>
      </c>
      <c r="D21" s="24">
        <f>+Input!F30</f>
        <v>0</v>
      </c>
      <c r="E21" s="24">
        <f>+Input!G30</f>
        <v>0</v>
      </c>
      <c r="F21" s="24">
        <f>+Input!H30</f>
        <v>0</v>
      </c>
      <c r="G21" s="24">
        <f>+Input!I30</f>
        <v>0</v>
      </c>
      <c r="H21" s="24">
        <f>+Input!J30</f>
        <v>0</v>
      </c>
      <c r="I21" s="19" t="s">
        <v>57</v>
      </c>
    </row>
    <row r="22" spans="1:9" ht="12.75" customHeight="1">
      <c r="A22" s="1"/>
      <c r="B22" s="13" t="s">
        <v>32</v>
      </c>
      <c r="C22" s="24">
        <f>+Input!E31</f>
        <v>0</v>
      </c>
      <c r="D22" s="24">
        <f>+Input!F31</f>
        <v>0</v>
      </c>
      <c r="E22" s="24">
        <f>+Input!G31</f>
        <v>0</v>
      </c>
      <c r="F22" s="24">
        <f>+Input!H31</f>
        <v>0</v>
      </c>
      <c r="G22" s="24">
        <f>+Input!I31</f>
        <v>0</v>
      </c>
      <c r="H22" s="24">
        <f>+Input!J31</f>
        <v>0</v>
      </c>
      <c r="I22" s="13" t="s">
        <v>7</v>
      </c>
    </row>
    <row r="23" spans="1:9" ht="12.75" customHeight="1">
      <c r="A23" s="1"/>
      <c r="B23" s="13" t="s">
        <v>8</v>
      </c>
      <c r="C23" s="24">
        <f>+Input!E32</f>
        <v>0</v>
      </c>
      <c r="D23" s="24">
        <f>+Input!F32</f>
        <v>0</v>
      </c>
      <c r="E23" s="24">
        <f>+Input!G32</f>
        <v>0</v>
      </c>
      <c r="F23" s="24">
        <f>+Input!H32</f>
        <v>0</v>
      </c>
      <c r="G23" s="24">
        <f>+Input!I32</f>
        <v>0</v>
      </c>
      <c r="H23" s="24">
        <f>+Input!J32</f>
        <v>0</v>
      </c>
      <c r="I23" s="13" t="s">
        <v>7</v>
      </c>
    </row>
    <row r="24" spans="1:9" ht="12.75" customHeight="1">
      <c r="A24" s="1"/>
      <c r="B24" s="13" t="s">
        <v>9</v>
      </c>
      <c r="C24" s="24">
        <f>+Input!E33</f>
        <v>0</v>
      </c>
      <c r="D24" s="24">
        <f>+Input!F33</f>
        <v>0</v>
      </c>
      <c r="E24" s="24">
        <f>+Input!G33</f>
        <v>0</v>
      </c>
      <c r="F24" s="24">
        <f>+Input!H33</f>
        <v>0</v>
      </c>
      <c r="G24" s="24">
        <f>+Input!I33</f>
        <v>0</v>
      </c>
      <c r="H24" s="24">
        <f>+Input!J33</f>
        <v>0</v>
      </c>
      <c r="I24" s="13" t="s">
        <v>10</v>
      </c>
    </row>
    <row r="25" spans="1:9" ht="12.75" customHeight="1">
      <c r="A25" s="1"/>
      <c r="B25" s="13" t="s">
        <v>59</v>
      </c>
      <c r="C25" s="24">
        <f>+Input!E34</f>
        <v>0</v>
      </c>
      <c r="D25" s="24">
        <f>+Input!F34</f>
        <v>0</v>
      </c>
      <c r="E25" s="24">
        <f>+Input!G34</f>
        <v>0</v>
      </c>
      <c r="F25" s="24">
        <f>+Input!H34</f>
        <v>0</v>
      </c>
      <c r="G25" s="24">
        <f>+Input!I34</f>
        <v>0</v>
      </c>
      <c r="H25" s="24">
        <f>+Input!J34</f>
        <v>0</v>
      </c>
      <c r="I25" s="13" t="str">
        <f>+Input!K34</f>
        <v>___</v>
      </c>
    </row>
    <row r="26" spans="1:9" ht="12.75" customHeight="1">
      <c r="A26" s="1"/>
      <c r="B26" s="13"/>
      <c r="I26" s="13"/>
    </row>
    <row r="27" spans="1:9" ht="12.75" customHeight="1">
      <c r="A27" s="1"/>
      <c r="B27" s="15" t="s">
        <v>33</v>
      </c>
      <c r="C27" s="20"/>
      <c r="D27" s="20"/>
      <c r="E27" s="20"/>
      <c r="F27" s="20"/>
      <c r="G27" s="20"/>
      <c r="H27" s="20"/>
      <c r="I27" s="15"/>
    </row>
    <row r="28" spans="1:9" ht="12.75" customHeight="1">
      <c r="A28" s="1"/>
      <c r="B28" s="13"/>
      <c r="C28" s="25">
        <f>+Input!E41+SUM(C15:C18)*Input!$N$29</f>
        <v>0</v>
      </c>
      <c r="D28" s="25">
        <f>+Input!F41+SUM(D15:D18)*Input!$N$29</f>
        <v>0</v>
      </c>
      <c r="E28" s="25">
        <f>+Input!G41+SUM(E15:E18)*Input!$N$29</f>
        <v>0</v>
      </c>
      <c r="F28" s="25">
        <f>+Input!H41+SUM(F15:F18)*Input!$N$29</f>
        <v>0</v>
      </c>
      <c r="G28" s="25">
        <f>+Input!I41+SUM(G15:G18)*Input!$N$29</f>
        <v>0</v>
      </c>
      <c r="H28" s="25">
        <f>+Input!J41+SUM(H15:H18)*Input!$N$29</f>
        <v>0</v>
      </c>
      <c r="I28" s="17" t="s">
        <v>11</v>
      </c>
    </row>
    <row r="29" spans="1:9" ht="12.75" customHeight="1">
      <c r="A29" s="1"/>
      <c r="B29" s="13"/>
      <c r="I29" s="17"/>
    </row>
    <row r="30" spans="1:9" ht="12.75" customHeight="1">
      <c r="A30" s="1"/>
      <c r="B30" s="15" t="s">
        <v>34</v>
      </c>
      <c r="C30" s="20"/>
      <c r="D30" s="20"/>
      <c r="E30" s="20"/>
      <c r="F30" s="20"/>
      <c r="G30" s="20"/>
      <c r="H30" s="20"/>
      <c r="I30" s="15"/>
    </row>
    <row r="31" spans="1:9" ht="12.75" customHeight="1">
      <c r="A31" s="1"/>
      <c r="B31" s="195" t="s">
        <v>97</v>
      </c>
      <c r="C31" s="24" t="e">
        <f>+SUM(C15:C18)/Input!E20</f>
        <v>#DIV/0!</v>
      </c>
      <c r="D31" s="24" t="e">
        <f>+SUM(D15:D18)/Input!F20</f>
        <v>#DIV/0!</v>
      </c>
      <c r="E31" s="24" t="e">
        <f>+SUM(E15:E18)/Input!G20</f>
        <v>#DIV/0!</v>
      </c>
      <c r="F31" s="24" t="e">
        <f>+SUM(F15:F18)/Input!H20</f>
        <v>#DIV/0!</v>
      </c>
      <c r="G31" s="24" t="e">
        <f>+SUM(G15:G18)/Input!I20</f>
        <v>#DIV/0!</v>
      </c>
      <c r="H31" s="24" t="e">
        <f>+SUM(H15:H18)/Input!J20</f>
        <v>#DIV/0!</v>
      </c>
      <c r="I31" s="17" t="s">
        <v>70</v>
      </c>
    </row>
    <row r="32" spans="1:9" ht="12.75" customHeight="1">
      <c r="A32" s="1"/>
      <c r="B32" s="195"/>
      <c r="C32" s="24" t="e">
        <f>+SUM(C15:C18)/Input!E21</f>
        <v>#DIV/0!</v>
      </c>
      <c r="D32" s="24" t="e">
        <f>+SUM(D15:D18)/Input!F21</f>
        <v>#DIV/0!</v>
      </c>
      <c r="E32" s="24" t="e">
        <f>+SUM(E15:E18)/Input!G21</f>
        <v>#DIV/0!</v>
      </c>
      <c r="F32" s="24" t="e">
        <f>+SUM(F15:F18)/Input!H21</f>
        <v>#DIV/0!</v>
      </c>
      <c r="G32" s="24" t="e">
        <f>+SUM(G15:G18)/Input!I21</f>
        <v>#DIV/0!</v>
      </c>
      <c r="H32" s="24" t="e">
        <f>+SUM(H15:H18)/Input!J21</f>
        <v>#DIV/0!</v>
      </c>
      <c r="I32" s="17" t="s">
        <v>71</v>
      </c>
    </row>
    <row r="33" spans="1:9" ht="12.75" customHeight="1">
      <c r="A33" s="1"/>
      <c r="B33" s="195" t="s">
        <v>35</v>
      </c>
      <c r="C33" s="24" t="e">
        <f>+(Input!E30*Input!$O$30+Input!E31*Input!$O$31+Input!E32*Input!$O$32+Input!E33*Input!$O$33+Input!E34*Input!$E$37*Input!$N$41)/Input!E20</f>
        <v>#DIV/0!</v>
      </c>
      <c r="D33" s="24" t="e">
        <f>+(Input!F30*Input!$O$30+Input!F31*Input!$O$31+Input!F32*Input!$O$32+Input!F33*Input!$O$33+Input!F34*Input!$E$37*Input!$N$41)/Input!F20</f>
        <v>#DIV/0!</v>
      </c>
      <c r="E33" s="24" t="e">
        <f>+(Input!G30*Input!$O$30+Input!G31*Input!$O$31+Input!G32*Input!$O$32+Input!G33*Input!$O$33+Input!G34*Input!$E$37*Input!$N$41)/Input!G20</f>
        <v>#DIV/0!</v>
      </c>
      <c r="F33" s="24" t="e">
        <f>+(Input!H30*Input!$O$30+Input!H31*Input!$O$31+Input!H32*Input!$O$32+Input!H33*Input!$O$33+Input!H34*Input!$E$37*Input!$N$41)/Input!H20</f>
        <v>#DIV/0!</v>
      </c>
      <c r="G33" s="24" t="e">
        <f>+(Input!I30*Input!$O$30+Input!I31*Input!$O$31+Input!I32*Input!$O$32+Input!I33*Input!$O$33+Input!I34*Input!$E$37*Input!$N$41)/Input!I20</f>
        <v>#DIV/0!</v>
      </c>
      <c r="H33" s="24" t="e">
        <f>+(Input!J30*Input!$O$30+Input!J31*Input!$O$31+Input!J32*Input!$O$32+Input!J33*Input!$O$33+Input!J34*Input!$E$37*Input!$N$41)/Input!J20</f>
        <v>#DIV/0!</v>
      </c>
      <c r="I33" s="17" t="s">
        <v>70</v>
      </c>
    </row>
    <row r="34" spans="1:9" ht="12.75" customHeight="1">
      <c r="A34" s="1"/>
      <c r="B34" s="195"/>
      <c r="C34" s="24" t="e">
        <f>+(Input!E30*Input!$O$30+Input!E31*Input!$O$31+Input!E32*Input!$O$32+Input!E33*Input!$O$33+Input!E34*Input!$E$37*Input!$N$41)/Input!E21</f>
        <v>#DIV/0!</v>
      </c>
      <c r="D34" s="24" t="e">
        <f>+(Input!F30*Input!$O$30+Input!F31*Input!$O$31+Input!F32*Input!$O$32+Input!F33*Input!$O$33+Input!F34*Input!$E$37*Input!$N$41)/Input!F21</f>
        <v>#DIV/0!</v>
      </c>
      <c r="E34" s="24" t="e">
        <f>+(Input!G30*Input!$O$30+Input!G31*Input!$O$31+Input!G32*Input!$O$32+Input!G33*Input!$O$33+Input!G34*Input!$E$37*Input!$N$41)/Input!G21</f>
        <v>#DIV/0!</v>
      </c>
      <c r="F34" s="24" t="e">
        <f>+(Input!H30*Input!$O$30+Input!H31*Input!$O$31+Input!H32*Input!$O$32+Input!H33*Input!$O$33+Input!H34*Input!$E$37*Input!$N$41)/Input!H21</f>
        <v>#DIV/0!</v>
      </c>
      <c r="G34" s="24" t="e">
        <f>+(Input!I30*Input!$O$30+Input!I31*Input!$O$31+Input!I32*Input!$O$32+Input!I33*Input!$O$33+Input!I34*Input!$E$37*Input!$N$41)/Input!I21</f>
        <v>#DIV/0!</v>
      </c>
      <c r="H34" s="24" t="e">
        <f>+(Input!J30*Input!$O$30+Input!J31*Input!$O$31+Input!J32*Input!$O$32+Input!J33*Input!$O$33+Input!J34*Input!$E$37*Input!$N$41)/Input!J21</f>
        <v>#DIV/0!</v>
      </c>
      <c r="I34" s="17" t="s">
        <v>71</v>
      </c>
    </row>
    <row r="35" spans="1:9" ht="12.75" customHeight="1">
      <c r="A35" s="1"/>
      <c r="B35" s="13" t="s">
        <v>36</v>
      </c>
      <c r="C35" s="24">
        <f>+Input!E35</f>
        <v>0</v>
      </c>
      <c r="D35" s="24">
        <f>+Input!F35</f>
        <v>0</v>
      </c>
      <c r="E35" s="24">
        <f>+Input!G35</f>
        <v>0</v>
      </c>
      <c r="F35" s="24">
        <f>+Input!H35</f>
        <v>0</v>
      </c>
      <c r="G35" s="24">
        <f>+Input!I35</f>
        <v>0</v>
      </c>
      <c r="H35" s="24">
        <f>+Input!J35</f>
        <v>0</v>
      </c>
      <c r="I35" s="17" t="s">
        <v>15</v>
      </c>
    </row>
    <row r="36" spans="1:9" ht="12.75" customHeight="1">
      <c r="A36" s="1"/>
      <c r="B36" s="13"/>
      <c r="I36" s="17"/>
    </row>
    <row r="37" spans="1:9" ht="12.75" customHeight="1">
      <c r="A37" s="1"/>
      <c r="B37" s="15" t="s">
        <v>99</v>
      </c>
      <c r="I37" s="17"/>
    </row>
    <row r="38" spans="1:9" ht="12.75" customHeight="1">
      <c r="A38" s="1"/>
      <c r="B38" s="9" t="s">
        <v>80</v>
      </c>
      <c r="C38" s="34">
        <f>+Input!E42</f>
        <v>0</v>
      </c>
      <c r="D38" s="34">
        <f>+Input!F42</f>
        <v>0</v>
      </c>
      <c r="E38" s="34">
        <f>+Input!G42</f>
        <v>0</v>
      </c>
      <c r="F38" s="34">
        <f>+Input!H42</f>
        <v>0</v>
      </c>
      <c r="G38" s="34">
        <f>+Input!I42</f>
        <v>0</v>
      </c>
      <c r="H38" s="34">
        <f>+Input!J42</f>
        <v>0</v>
      </c>
      <c r="I38" s="31" t="s">
        <v>81</v>
      </c>
    </row>
    <row r="39" spans="1:9" ht="12.75" customHeight="1">
      <c r="A39" s="1"/>
      <c r="B39" s="13"/>
      <c r="I39" s="17"/>
    </row>
    <row r="40" spans="1:9" ht="12.75" customHeight="1">
      <c r="A40" s="1"/>
      <c r="B40" s="15" t="s">
        <v>37</v>
      </c>
      <c r="C40" s="20"/>
      <c r="D40" s="20"/>
      <c r="E40" s="20"/>
      <c r="F40" s="20"/>
      <c r="G40" s="20"/>
      <c r="H40" s="20"/>
      <c r="I40" s="15"/>
    </row>
    <row r="41" spans="1:9" ht="12.75" customHeight="1">
      <c r="A41" s="1"/>
      <c r="B41" s="13" t="s">
        <v>20</v>
      </c>
      <c r="C41" s="24">
        <f>+Input!E18</f>
        <v>0</v>
      </c>
      <c r="D41" s="24">
        <f>+Input!F18</f>
        <v>0</v>
      </c>
      <c r="E41" s="24">
        <f>+Input!G18</f>
        <v>0</v>
      </c>
      <c r="F41" s="24">
        <f>+Input!H18</f>
        <v>0</v>
      </c>
      <c r="G41" s="24">
        <f>+Input!I18</f>
        <v>0</v>
      </c>
      <c r="H41" s="24">
        <f>+Input!J18</f>
        <v>0</v>
      </c>
      <c r="I41" s="17" t="s">
        <v>38</v>
      </c>
    </row>
    <row r="42" spans="1:9" ht="12.75" customHeight="1">
      <c r="A42" s="1"/>
      <c r="B42" s="13" t="s">
        <v>21</v>
      </c>
      <c r="C42" s="24">
        <f>+Input!E19</f>
        <v>0</v>
      </c>
      <c r="D42" s="24">
        <f>+Input!F19</f>
        <v>0</v>
      </c>
      <c r="E42" s="24">
        <f>+Input!G19</f>
        <v>0</v>
      </c>
      <c r="F42" s="24">
        <f>+Input!H19</f>
        <v>0</v>
      </c>
      <c r="G42" s="24">
        <f>+Input!I19</f>
        <v>0</v>
      </c>
      <c r="H42" s="24">
        <f>+Input!J19</f>
        <v>0</v>
      </c>
      <c r="I42" s="17" t="s">
        <v>22</v>
      </c>
    </row>
    <row r="43" spans="1:9" ht="14.25">
      <c r="A43" s="1"/>
      <c r="B43" s="13" t="s">
        <v>39</v>
      </c>
      <c r="C43" s="24">
        <f>+Input!E20</f>
        <v>0</v>
      </c>
      <c r="D43" s="24">
        <f>+Input!F20</f>
        <v>0</v>
      </c>
      <c r="E43" s="24">
        <f>+Input!G20</f>
        <v>0</v>
      </c>
      <c r="F43" s="24">
        <f>+Input!H20</f>
        <v>0</v>
      </c>
      <c r="G43" s="24">
        <f>+Input!I20</f>
        <v>0</v>
      </c>
      <c r="H43" s="24">
        <f>+Input!J20</f>
        <v>0</v>
      </c>
      <c r="I43" s="17" t="s">
        <v>56</v>
      </c>
    </row>
    <row r="44" spans="1:9" ht="14.25">
      <c r="A44" s="1"/>
      <c r="B44" s="13" t="s">
        <v>40</v>
      </c>
      <c r="C44" s="24">
        <f>+Input!E21</f>
        <v>0</v>
      </c>
      <c r="D44" s="24">
        <f>+Input!F21</f>
        <v>0</v>
      </c>
      <c r="E44" s="24">
        <f>+Input!G21</f>
        <v>0</v>
      </c>
      <c r="F44" s="24">
        <f>+Input!H21</f>
        <v>0</v>
      </c>
      <c r="G44" s="24">
        <f>+Input!I21</f>
        <v>0</v>
      </c>
      <c r="H44" s="24">
        <f>+Input!J21</f>
        <v>0</v>
      </c>
      <c r="I44" s="17" t="s">
        <v>57</v>
      </c>
    </row>
    <row r="45" spans="1:9" ht="12.75">
      <c r="A45" s="1"/>
      <c r="B45" s="13" t="s">
        <v>41</v>
      </c>
      <c r="C45" s="26">
        <f>+Input!E46</f>
        <v>0</v>
      </c>
      <c r="D45" s="26">
        <f>+Input!F46</f>
        <v>0</v>
      </c>
      <c r="E45" s="26">
        <f>+Input!G46</f>
        <v>0</v>
      </c>
      <c r="F45" s="26">
        <f>+Input!H46</f>
        <v>0</v>
      </c>
      <c r="G45" s="26">
        <f>+Input!I46</f>
        <v>0</v>
      </c>
      <c r="H45" s="26">
        <f>+Input!J46</f>
        <v>0</v>
      </c>
      <c r="I45" s="17" t="s">
        <v>13</v>
      </c>
    </row>
  </sheetData>
  <sheetProtection sheet="1" objects="1" scenarios="1"/>
  <mergeCells count="9">
    <mergeCell ref="B2:I2"/>
    <mergeCell ref="B11:B12"/>
    <mergeCell ref="B31:B32"/>
    <mergeCell ref="B33:B34"/>
    <mergeCell ref="C5:H5"/>
    <mergeCell ref="C6:H6"/>
    <mergeCell ref="C7:H7"/>
    <mergeCell ref="C8:H8"/>
    <mergeCell ref="B3:I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J54"/>
  <sheetViews>
    <sheetView workbookViewId="0" topLeftCell="A1">
      <selection activeCell="K54" sqref="K54"/>
    </sheetView>
  </sheetViews>
  <sheetFormatPr defaultColWidth="9.140625" defaultRowHeight="12.75"/>
  <cols>
    <col min="2" max="2" width="36.421875" style="0" customWidth="1"/>
    <col min="3" max="10" width="9.57421875" style="0" customWidth="1"/>
  </cols>
  <sheetData>
    <row r="1" spans="2:10" ht="12.75" customHeight="1"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200" t="s">
        <v>77</v>
      </c>
      <c r="C2" s="200"/>
      <c r="D2" s="200"/>
      <c r="E2" s="200"/>
      <c r="F2" s="200"/>
      <c r="G2" s="200"/>
      <c r="H2" s="200"/>
      <c r="I2" s="200"/>
      <c r="J2" s="200"/>
    </row>
    <row r="3" spans="1:10" ht="26.25" customHeight="1">
      <c r="A3" s="1"/>
      <c r="B3" s="199" t="str">
        <f>IF(Input!$G$11="edificio","La presenta scheda riporta i principali parametri relativi al consumo energetico dell'edificio","La presenta scheda riporta i principali parametri relativi al consumo energetico di una parte dell'edificio corrispondente al Luogo di Fornitura")</f>
        <v>La presenta scheda riporta i principali parametri relativi al consumo energetico dell'edificio</v>
      </c>
      <c r="C3" s="199"/>
      <c r="D3" s="199"/>
      <c r="E3" s="199"/>
      <c r="F3" s="199"/>
      <c r="G3" s="199"/>
      <c r="H3" s="199"/>
      <c r="I3" s="199"/>
      <c r="J3" s="199"/>
    </row>
    <row r="4" spans="1:10" ht="12.75" customHeight="1">
      <c r="A4" s="1"/>
      <c r="B4" s="9"/>
      <c r="C4" s="9"/>
      <c r="D4" s="16"/>
      <c r="E4" s="16"/>
      <c r="F4" s="16"/>
      <c r="G4" s="16"/>
      <c r="H4" s="16"/>
      <c r="I4" s="16"/>
      <c r="J4" s="16"/>
    </row>
    <row r="5" spans="1:10" ht="12.75" customHeight="1">
      <c r="A5" s="1"/>
      <c r="B5" s="10" t="s">
        <v>96</v>
      </c>
      <c r="J5" s="16"/>
    </row>
    <row r="6" spans="1:10" ht="12.75" customHeight="1">
      <c r="A6" s="1"/>
      <c r="B6" s="39" t="s">
        <v>88</v>
      </c>
      <c r="C6" s="196">
        <f>+Input!D7</f>
        <v>0</v>
      </c>
      <c r="D6" s="197"/>
      <c r="E6" s="197"/>
      <c r="F6" s="197"/>
      <c r="G6" s="197"/>
      <c r="H6" s="197"/>
      <c r="I6" s="197"/>
      <c r="J6" s="16"/>
    </row>
    <row r="7" spans="1:10" ht="12.75" customHeight="1">
      <c r="A7" s="1"/>
      <c r="B7" s="39" t="s">
        <v>89</v>
      </c>
      <c r="C7" s="196">
        <f>+Input!D8</f>
        <v>0</v>
      </c>
      <c r="D7" s="197"/>
      <c r="E7" s="197"/>
      <c r="F7" s="197"/>
      <c r="G7" s="197"/>
      <c r="H7" s="197"/>
      <c r="I7" s="197"/>
      <c r="J7" s="16"/>
    </row>
    <row r="8" spans="1:10" ht="12.75" customHeight="1">
      <c r="A8" s="1"/>
      <c r="B8" s="39" t="s">
        <v>90</v>
      </c>
      <c r="C8" s="198">
        <f>+Input!D9</f>
        <v>0</v>
      </c>
      <c r="D8" s="198"/>
      <c r="E8" s="198"/>
      <c r="F8" s="198"/>
      <c r="G8" s="198"/>
      <c r="H8" s="198"/>
      <c r="I8" s="198"/>
      <c r="J8" s="16"/>
    </row>
    <row r="9" spans="1:10" ht="12.75" customHeight="1">
      <c r="A9" s="1"/>
      <c r="B9" s="39" t="s">
        <v>91</v>
      </c>
      <c r="C9" s="196">
        <f>+Input!D10</f>
        <v>0</v>
      </c>
      <c r="D9" s="197"/>
      <c r="E9" s="197"/>
      <c r="F9" s="197"/>
      <c r="G9" s="197"/>
      <c r="H9" s="197"/>
      <c r="I9" s="197"/>
      <c r="J9" s="16"/>
    </row>
    <row r="10" spans="1:10" ht="12.75" customHeight="1">
      <c r="A10" s="1"/>
      <c r="B10" s="9"/>
      <c r="C10" s="9"/>
      <c r="D10" s="16"/>
      <c r="E10" s="16"/>
      <c r="F10" s="16"/>
      <c r="G10" s="16"/>
      <c r="H10" s="16"/>
      <c r="I10" s="16"/>
      <c r="J10" s="16"/>
    </row>
    <row r="11" spans="3:10" ht="12.75" customHeight="1">
      <c r="C11" s="5" t="s">
        <v>0</v>
      </c>
      <c r="D11" s="5" t="s">
        <v>55</v>
      </c>
      <c r="E11" s="5" t="s">
        <v>1</v>
      </c>
      <c r="F11" s="5" t="s">
        <v>2</v>
      </c>
      <c r="G11" s="5" t="s">
        <v>3</v>
      </c>
      <c r="H11" s="5" t="s">
        <v>4</v>
      </c>
      <c r="I11" s="5" t="s">
        <v>101</v>
      </c>
      <c r="J11" s="12"/>
    </row>
    <row r="12" spans="2:10" ht="12.75" customHeight="1">
      <c r="B12" s="180" t="s">
        <v>72</v>
      </c>
      <c r="C12" s="23"/>
      <c r="D12" s="21">
        <f>+Input!E14</f>
        <v>2007</v>
      </c>
      <c r="E12" s="22">
        <f aca="true" t="shared" si="0" ref="E12:G13">+D12+1</f>
        <v>2008</v>
      </c>
      <c r="F12" s="22">
        <f t="shared" si="0"/>
        <v>2009</v>
      </c>
      <c r="G12" s="22">
        <f t="shared" si="0"/>
        <v>2010</v>
      </c>
      <c r="H12" s="22">
        <f>+G12+1</f>
        <v>2011</v>
      </c>
      <c r="I12" s="22">
        <f>+H12+1</f>
        <v>2012</v>
      </c>
      <c r="J12" s="12"/>
    </row>
    <row r="13" spans="2:10" ht="12.75" customHeight="1">
      <c r="B13" s="180"/>
      <c r="C13" s="23"/>
      <c r="D13" s="21">
        <f>+D12+1</f>
        <v>2008</v>
      </c>
      <c r="E13" s="22">
        <f t="shared" si="0"/>
        <v>2009</v>
      </c>
      <c r="F13" s="22">
        <f t="shared" si="0"/>
        <v>2010</v>
      </c>
      <c r="G13" s="22">
        <f t="shared" si="0"/>
        <v>2011</v>
      </c>
      <c r="H13" s="22">
        <f>+G13+1</f>
        <v>2012</v>
      </c>
      <c r="I13" s="22">
        <f>+H13+1</f>
        <v>2013</v>
      </c>
      <c r="J13" s="14"/>
    </row>
    <row r="14" spans="2:10" ht="12.75" customHeight="1">
      <c r="B14" s="23"/>
      <c r="C14" s="23"/>
      <c r="J14" s="14"/>
    </row>
    <row r="15" spans="2:10" ht="12.75" customHeight="1">
      <c r="B15" s="15" t="s">
        <v>58</v>
      </c>
      <c r="C15" s="14"/>
      <c r="D15" s="14"/>
      <c r="J15" s="14"/>
    </row>
    <row r="16" spans="2:10" ht="12.75" customHeight="1">
      <c r="B16" s="13" t="s">
        <v>26</v>
      </c>
      <c r="D16" s="24">
        <f>+Input!E24</f>
        <v>0</v>
      </c>
      <c r="E16" s="24">
        <f>+Input!F24</f>
        <v>0</v>
      </c>
      <c r="F16" s="24">
        <f>+Input!G24</f>
        <v>0</v>
      </c>
      <c r="G16" s="24">
        <f>+Input!H24</f>
        <v>0</v>
      </c>
      <c r="H16" s="24">
        <f>+Input!I24</f>
        <v>0</v>
      </c>
      <c r="I16" s="24">
        <f>+Input!J24</f>
        <v>0</v>
      </c>
      <c r="J16" s="13" t="s">
        <v>27</v>
      </c>
    </row>
    <row r="17" spans="2:10" ht="12.75" customHeight="1">
      <c r="B17" s="13" t="s">
        <v>28</v>
      </c>
      <c r="D17" s="24">
        <f>+Input!E25</f>
        <v>0</v>
      </c>
      <c r="E17" s="24">
        <f>+Input!F25</f>
        <v>0</v>
      </c>
      <c r="F17" s="24">
        <f>+Input!G25</f>
        <v>0</v>
      </c>
      <c r="G17" s="24">
        <f>+Input!H25</f>
        <v>0</v>
      </c>
      <c r="H17" s="24">
        <f>+Input!I25</f>
        <v>0</v>
      </c>
      <c r="I17" s="24">
        <f>+Input!J25</f>
        <v>0</v>
      </c>
      <c r="J17" s="13" t="s">
        <v>27</v>
      </c>
    </row>
    <row r="18" spans="2:10" ht="12.75" customHeight="1">
      <c r="B18" s="13" t="s">
        <v>29</v>
      </c>
      <c r="D18" s="24">
        <f>+Input!E26</f>
        <v>0</v>
      </c>
      <c r="E18" s="24">
        <f>+Input!F26</f>
        <v>0</v>
      </c>
      <c r="F18" s="24">
        <f>+Input!G26</f>
        <v>0</v>
      </c>
      <c r="G18" s="24">
        <f>+Input!H26</f>
        <v>0</v>
      </c>
      <c r="H18" s="24">
        <f>+Input!I26</f>
        <v>0</v>
      </c>
      <c r="I18" s="24">
        <f>+Input!J26</f>
        <v>0</v>
      </c>
      <c r="J18" s="13" t="s">
        <v>27</v>
      </c>
    </row>
    <row r="19" spans="2:10" ht="12.75" customHeight="1" thickBot="1">
      <c r="B19" s="13" t="s">
        <v>30</v>
      </c>
      <c r="D19" s="24">
        <f>+Input!E27</f>
        <v>0</v>
      </c>
      <c r="E19" s="24">
        <f>+Input!F27</f>
        <v>0</v>
      </c>
      <c r="F19" s="24">
        <f>+Input!G27</f>
        <v>0</v>
      </c>
      <c r="G19" s="24">
        <f>+Input!H27</f>
        <v>0</v>
      </c>
      <c r="H19" s="24">
        <f>+Input!I27</f>
        <v>0</v>
      </c>
      <c r="I19" s="24">
        <f>+Input!J27</f>
        <v>0</v>
      </c>
      <c r="J19" s="18" t="s">
        <v>27</v>
      </c>
    </row>
    <row r="20" spans="1:6" ht="12.75" customHeight="1" thickTop="1">
      <c r="A20" s="1"/>
      <c r="B20" s="9"/>
      <c r="C20" s="9"/>
      <c r="D20" s="11"/>
      <c r="E20" s="11"/>
      <c r="F20" s="11"/>
    </row>
    <row r="21" spans="1:9" ht="12.75" customHeight="1">
      <c r="A21" s="4"/>
      <c r="B21" s="7" t="s">
        <v>31</v>
      </c>
      <c r="C21" s="7"/>
      <c r="D21" s="29"/>
      <c r="E21" s="29"/>
      <c r="F21" s="29"/>
      <c r="G21" s="29"/>
      <c r="H21" s="29"/>
      <c r="I21" s="29"/>
    </row>
    <row r="22" spans="1:10" ht="12.75" customHeight="1">
      <c r="A22" s="4"/>
      <c r="B22" s="9" t="s">
        <v>5</v>
      </c>
      <c r="C22" s="30">
        <f>+Input!D30</f>
        <v>0</v>
      </c>
      <c r="D22" s="30">
        <f>+Input!E30</f>
        <v>0</v>
      </c>
      <c r="E22" s="30">
        <f>+Input!F30</f>
        <v>0</v>
      </c>
      <c r="F22" s="30">
        <f>+Input!G30</f>
        <v>0</v>
      </c>
      <c r="G22" s="30">
        <f>+Input!H30</f>
        <v>0</v>
      </c>
      <c r="H22" s="30">
        <f>+Input!I30</f>
        <v>0</v>
      </c>
      <c r="I22" s="30">
        <f>+Input!J30</f>
        <v>0</v>
      </c>
      <c r="J22" t="s">
        <v>57</v>
      </c>
    </row>
    <row r="23" spans="1:10" ht="12.75" customHeight="1">
      <c r="A23" s="4"/>
      <c r="B23" s="9" t="s">
        <v>32</v>
      </c>
      <c r="C23" s="30">
        <f>+Input!D31</f>
        <v>0</v>
      </c>
      <c r="D23" s="30">
        <f>+Input!E31</f>
        <v>0</v>
      </c>
      <c r="E23" s="30">
        <f>+Input!F31</f>
        <v>0</v>
      </c>
      <c r="F23" s="30">
        <f>+Input!G31</f>
        <v>0</v>
      </c>
      <c r="G23" s="30">
        <f>+Input!H31</f>
        <v>0</v>
      </c>
      <c r="H23" s="30">
        <f>+Input!I31</f>
        <v>0</v>
      </c>
      <c r="I23" s="30">
        <f>+Input!J31</f>
        <v>0</v>
      </c>
      <c r="J23" s="9" t="s">
        <v>7</v>
      </c>
    </row>
    <row r="24" spans="1:10" ht="12.75" customHeight="1">
      <c r="A24" s="4"/>
      <c r="B24" s="9" t="s">
        <v>8</v>
      </c>
      <c r="C24" s="30">
        <f>+Input!D32</f>
        <v>0</v>
      </c>
      <c r="D24" s="30">
        <f>+Input!E32</f>
        <v>0</v>
      </c>
      <c r="E24" s="30">
        <f>+Input!F32</f>
        <v>0</v>
      </c>
      <c r="F24" s="30">
        <f>+Input!G32</f>
        <v>0</v>
      </c>
      <c r="G24" s="30">
        <f>+Input!H32</f>
        <v>0</v>
      </c>
      <c r="H24" s="30">
        <f>+Input!I32</f>
        <v>0</v>
      </c>
      <c r="I24" s="30">
        <f>+Input!J32</f>
        <v>0</v>
      </c>
      <c r="J24" s="9" t="s">
        <v>7</v>
      </c>
    </row>
    <row r="25" spans="1:10" ht="12.75" customHeight="1">
      <c r="A25" s="4"/>
      <c r="B25" s="9" t="s">
        <v>9</v>
      </c>
      <c r="C25" s="30">
        <f>+Input!D33</f>
        <v>0</v>
      </c>
      <c r="D25" s="30">
        <f>+Input!E33</f>
        <v>0</v>
      </c>
      <c r="E25" s="30">
        <f>+Input!F33</f>
        <v>0</v>
      </c>
      <c r="F25" s="30">
        <f>+Input!G33</f>
        <v>0</v>
      </c>
      <c r="G25" s="30">
        <f>+Input!H33</f>
        <v>0</v>
      </c>
      <c r="H25" s="30">
        <f>+Input!I33</f>
        <v>0</v>
      </c>
      <c r="I25" s="30">
        <f>+Input!J33</f>
        <v>0</v>
      </c>
      <c r="J25" s="9" t="s">
        <v>10</v>
      </c>
    </row>
    <row r="26" spans="1:10" ht="12.75" customHeight="1">
      <c r="A26" s="4"/>
      <c r="B26" s="9" t="s">
        <v>59</v>
      </c>
      <c r="C26" s="30">
        <f>+Input!D34</f>
        <v>0</v>
      </c>
      <c r="D26" s="30">
        <f>+Input!E34</f>
        <v>0</v>
      </c>
      <c r="E26" s="30">
        <f>+Input!F34</f>
        <v>0</v>
      </c>
      <c r="F26" s="30">
        <f>+Input!G34</f>
        <v>0</v>
      </c>
      <c r="G26" s="30">
        <f>+Input!H34</f>
        <v>0</v>
      </c>
      <c r="H26" s="30">
        <f>+Input!I34</f>
        <v>0</v>
      </c>
      <c r="I26" s="30">
        <f>+Input!J34</f>
        <v>0</v>
      </c>
      <c r="J26" s="9" t="str">
        <f>+Input!K34</f>
        <v>___</v>
      </c>
    </row>
    <row r="27" spans="1:10" ht="12.75" customHeight="1">
      <c r="A27" s="4"/>
      <c r="B27" s="9"/>
      <c r="C27" s="9"/>
      <c r="J27" s="9"/>
    </row>
    <row r="28" spans="1:10" ht="12.75" customHeight="1">
      <c r="A28" s="4"/>
      <c r="B28" s="7" t="s">
        <v>78</v>
      </c>
      <c r="C28" s="9"/>
      <c r="D28" s="3"/>
      <c r="E28" s="3"/>
      <c r="F28" s="3"/>
      <c r="G28" s="3"/>
      <c r="H28" s="3"/>
      <c r="I28" s="3"/>
      <c r="J28" s="9"/>
    </row>
    <row r="29" spans="1:10" ht="12.75" customHeight="1">
      <c r="A29" s="4"/>
      <c r="B29" s="9" t="s">
        <v>12</v>
      </c>
      <c r="C29" s="30">
        <f>C22*Input!D50+'Scheda Annua Risultati'!C23*Input!D51+'Scheda Annua Risultati'!C24*Input!D52+'Scheda Annua Risultati'!C25*Input!D53+'Scheda Annua Risultati'!C26*Input!D54</f>
        <v>0</v>
      </c>
      <c r="D29" s="30">
        <f>D22*Input!E50+'Scheda Annua Risultati'!D23*Input!E51+'Scheda Annua Risultati'!D24*Input!E52+'Scheda Annua Risultati'!D25*Input!E53+'Scheda Annua Risultati'!D26*Input!E54</f>
        <v>0</v>
      </c>
      <c r="E29" s="30">
        <f>E22*Input!F50+'Scheda Annua Risultati'!E23*Input!F51+'Scheda Annua Risultati'!E24*Input!F52+'Scheda Annua Risultati'!E25*Input!F53+'Scheda Annua Risultati'!E26*Input!F54</f>
        <v>0</v>
      </c>
      <c r="F29" s="30">
        <f>F22*Input!G50+'Scheda Annua Risultati'!F23*Input!G51+'Scheda Annua Risultati'!F24*Input!G52+'Scheda Annua Risultati'!F25*Input!G53+'Scheda Annua Risultati'!F26*Input!G54</f>
        <v>0</v>
      </c>
      <c r="G29" s="30">
        <f>G22*Input!H50+'Scheda Annua Risultati'!G23*Input!H51+'Scheda Annua Risultati'!G24*Input!H52+'Scheda Annua Risultati'!G25*Input!H53+'Scheda Annua Risultati'!G26*Input!H54</f>
        <v>0</v>
      </c>
      <c r="H29" s="30">
        <f>H22*Input!I50+'Scheda Annua Risultati'!H23*Input!I51+'Scheda Annua Risultati'!H24*Input!I52+'Scheda Annua Risultati'!H25*Input!I53+'Scheda Annua Risultati'!H26*Input!I54</f>
        <v>0</v>
      </c>
      <c r="I29" s="30">
        <f>I22*Input!J50+'Scheda Annua Risultati'!I23*Input!J51+'Scheda Annua Risultati'!I24*Input!J52+'Scheda Annua Risultati'!I25*Input!J53+'Scheda Annua Risultati'!I26*Input!J54</f>
        <v>0</v>
      </c>
      <c r="J29" s="2" t="s">
        <v>13</v>
      </c>
    </row>
    <row r="30" spans="1:10" ht="12.75" customHeight="1">
      <c r="A30" s="4"/>
      <c r="B30" s="9" t="s">
        <v>14</v>
      </c>
      <c r="E30" s="52">
        <f>+Input!$E42-Input!F42</f>
        <v>0</v>
      </c>
      <c r="F30" s="52">
        <f>+Input!$E42-Input!G42</f>
        <v>0</v>
      </c>
      <c r="G30" s="52">
        <f>+Input!$E42-Input!H42</f>
        <v>0</v>
      </c>
      <c r="H30" s="52">
        <f>+Input!$E42-Input!I42</f>
        <v>0</v>
      </c>
      <c r="I30" s="52">
        <f>+Input!$E42-Input!J42</f>
        <v>0</v>
      </c>
      <c r="J30" s="2" t="s">
        <v>102</v>
      </c>
    </row>
    <row r="31" spans="1:10" ht="12.75" customHeight="1">
      <c r="A31" s="4"/>
      <c r="B31" s="9" t="s">
        <v>16</v>
      </c>
      <c r="E31" s="52">
        <f>+Input!$E41-Input!F41</f>
        <v>0</v>
      </c>
      <c r="F31" s="52">
        <f>+Input!$E41-Input!G41</f>
        <v>0</v>
      </c>
      <c r="G31" s="52">
        <f>+Input!$E41-Input!H41</f>
        <v>0</v>
      </c>
      <c r="H31" s="52">
        <f>+Input!$E41-Input!I41</f>
        <v>0</v>
      </c>
      <c r="I31" s="52">
        <f>+Input!$E41-Input!J41</f>
        <v>0</v>
      </c>
      <c r="J31" s="2" t="s">
        <v>11</v>
      </c>
    </row>
    <row r="32" spans="1:10" ht="12.75" customHeight="1">
      <c r="A32" s="4"/>
      <c r="B32" s="9" t="s">
        <v>17</v>
      </c>
      <c r="E32" s="52" t="e">
        <f>+E31*($E46*$E47*$E49)/(D46*D47*D49)</f>
        <v>#DIV/0!</v>
      </c>
      <c r="F32" s="52" t="e">
        <f>+F31*($E46*$E47*$E49)/(E46*E47*E49)</f>
        <v>#DIV/0!</v>
      </c>
      <c r="G32" s="52" t="e">
        <f>+G31*($E46*$E47*$E49)/(F46*F47*F49)</f>
        <v>#DIV/0!</v>
      </c>
      <c r="H32" s="52" t="e">
        <f>+H31*($E46*$E47*$E49)/(G46*G47*G49)</f>
        <v>#DIV/0!</v>
      </c>
      <c r="I32" s="52" t="e">
        <f>+I31*($E46*$E47*$E49)/(H46*H47*H49)</f>
        <v>#DIV/0!</v>
      </c>
      <c r="J32" s="2" t="s">
        <v>11</v>
      </c>
    </row>
    <row r="33" spans="1:10" ht="12.75" customHeight="1">
      <c r="A33" s="4"/>
      <c r="B33" s="9" t="s">
        <v>18</v>
      </c>
      <c r="E33" s="30" t="e">
        <f>+($D29-E29)/$D29*100</f>
        <v>#DIV/0!</v>
      </c>
      <c r="F33" s="30" t="e">
        <f>+($D29-F29)/$D29*100</f>
        <v>#DIV/0!</v>
      </c>
      <c r="G33" s="30" t="e">
        <f>+($D29-G29)/$D29*100</f>
        <v>#DIV/0!</v>
      </c>
      <c r="H33" s="30" t="e">
        <f>+($D29-H29)/$D29*100</f>
        <v>#DIV/0!</v>
      </c>
      <c r="I33" s="30" t="e">
        <f>+($D29-I29)/$D29*100</f>
        <v>#DIV/0!</v>
      </c>
      <c r="J33" s="2" t="s">
        <v>15</v>
      </c>
    </row>
    <row r="34" spans="1:10" ht="12.75" customHeight="1">
      <c r="A34" s="4"/>
      <c r="B34" s="9"/>
      <c r="J34" s="2"/>
    </row>
    <row r="35" spans="1:10" ht="12.75" customHeight="1">
      <c r="A35" s="4"/>
      <c r="B35" s="15" t="s">
        <v>34</v>
      </c>
      <c r="C35" s="20"/>
      <c r="D35" s="20"/>
      <c r="E35" s="20"/>
      <c r="F35" s="20"/>
      <c r="G35" s="15"/>
      <c r="J35" s="2"/>
    </row>
    <row r="36" spans="1:10" ht="12.75" customHeight="1">
      <c r="A36" s="4"/>
      <c r="B36" s="195" t="s">
        <v>97</v>
      </c>
      <c r="D36" s="24" t="e">
        <f>+SUM(D16:D19)/Input!E20</f>
        <v>#DIV/0!</v>
      </c>
      <c r="E36" s="24" t="e">
        <f>+SUM(E16:E19)/Input!F20</f>
        <v>#DIV/0!</v>
      </c>
      <c r="F36" s="24" t="e">
        <f>+SUM(F16:F19)/Input!G20</f>
        <v>#DIV/0!</v>
      </c>
      <c r="G36" s="24" t="e">
        <f>+SUM(G16:G19)/Input!H20</f>
        <v>#DIV/0!</v>
      </c>
      <c r="H36" s="24" t="e">
        <f>+SUM(H16:H19)/Input!H20</f>
        <v>#DIV/0!</v>
      </c>
      <c r="I36" s="24" t="e">
        <f>+SUM(I16:I19)/Input!J20</f>
        <v>#DIV/0!</v>
      </c>
      <c r="J36" s="17" t="s">
        <v>70</v>
      </c>
    </row>
    <row r="37" spans="1:10" ht="12.75" customHeight="1">
      <c r="A37" s="4"/>
      <c r="B37" s="195"/>
      <c r="D37" s="24" t="e">
        <f>+SUM(D16:D19)/Input!E21</f>
        <v>#DIV/0!</v>
      </c>
      <c r="E37" s="24" t="e">
        <f>+SUM(E16:E19)/Input!F21</f>
        <v>#DIV/0!</v>
      </c>
      <c r="F37" s="24" t="e">
        <f>+SUM(F16:F19)/Input!G21</f>
        <v>#DIV/0!</v>
      </c>
      <c r="G37" s="24" t="e">
        <f>+SUM(G16:G19)/Input!H21</f>
        <v>#DIV/0!</v>
      </c>
      <c r="H37" s="24" t="e">
        <f>+SUM(H16:H19)/Input!H21</f>
        <v>#DIV/0!</v>
      </c>
      <c r="I37" s="24" t="e">
        <f>+SUM(I16:I19)/Input!J21</f>
        <v>#DIV/0!</v>
      </c>
      <c r="J37" s="17" t="s">
        <v>71</v>
      </c>
    </row>
    <row r="38" spans="1:10" ht="12.75" customHeight="1">
      <c r="A38" s="4"/>
      <c r="B38" s="195" t="s">
        <v>35</v>
      </c>
      <c r="D38" s="24" t="e">
        <f>+(Input!E30*Input!$O$30+Input!E31*Input!$O$31+Input!E32*Input!$O$32+Input!E33*Input!$O$33+Input!E34*Input!$E$37*Input!$N$41)/Input!E20</f>
        <v>#DIV/0!</v>
      </c>
      <c r="E38" s="24" t="e">
        <f>+(Input!F30*Input!$O$30+Input!F31*Input!$O$31+Input!F32*Input!$O$32+Input!F33*Input!$O$33+Input!F34*Input!$E$37*Input!$N$41)/Input!F20</f>
        <v>#DIV/0!</v>
      </c>
      <c r="F38" s="24" t="e">
        <f>+(Input!G30*Input!$O$30+Input!G31*Input!$O$31+Input!G32*Input!$O$32+Input!G33*Input!$O$33+Input!G34*Input!$E$37*Input!$N$41)/Input!G20</f>
        <v>#DIV/0!</v>
      </c>
      <c r="G38" s="24" t="e">
        <f>+(Input!H30*Input!$O$30+Input!H31*Input!$O$31+Input!H32*Input!$O$32+Input!H33*Input!$O$33+Input!H34*Input!$E$37*Input!$N$41)/Input!H20</f>
        <v>#DIV/0!</v>
      </c>
      <c r="H38" s="24" t="e">
        <f>+(Input!H30*Input!$O$30+Input!H31*Input!$O$31+Input!H32*Input!$O$32+Input!H33*Input!$O$33+Input!H34*Input!$E$37*Input!$N$41)/Input!H20</f>
        <v>#DIV/0!</v>
      </c>
      <c r="I38" s="24" t="e">
        <f>+(Input!J30*Input!$O$30+Input!J31*Input!$O$31+Input!J32*Input!$O$32+Input!J33*Input!$O$33+Input!J34*Input!$E$37*Input!$N$41)/Input!J20</f>
        <v>#DIV/0!</v>
      </c>
      <c r="J38" s="17" t="s">
        <v>70</v>
      </c>
    </row>
    <row r="39" spans="1:10" ht="12.75" customHeight="1">
      <c r="A39" s="4"/>
      <c r="B39" s="195"/>
      <c r="D39" s="24" t="e">
        <f>+(Input!E30*Input!$O$30+Input!E31*Input!$O$31+Input!E32*Input!$O$32+Input!E33*Input!$O$33+Input!E34*Input!$E$37*Input!$N$41)/Input!E21</f>
        <v>#DIV/0!</v>
      </c>
      <c r="E39" s="24" t="e">
        <f>+(Input!F30*Input!$O$30+Input!F31*Input!$O$31+Input!F32*Input!$O$32+Input!F33*Input!$O$33+Input!F34*Input!$E$37*Input!$N$41)/Input!F21</f>
        <v>#DIV/0!</v>
      </c>
      <c r="F39" s="24" t="e">
        <f>+(Input!G30*Input!$O$30+Input!G31*Input!$O$31+Input!G32*Input!$O$32+Input!G33*Input!$O$33+Input!G34*Input!$E$37*Input!$N$41)/Input!G21</f>
        <v>#DIV/0!</v>
      </c>
      <c r="G39" s="24" t="e">
        <f>+(Input!H30*Input!$O$30+Input!H31*Input!$O$31+Input!H32*Input!$O$32+Input!H33*Input!$O$33+Input!H34*Input!$E$37*Input!$N$41)/Input!H21</f>
        <v>#DIV/0!</v>
      </c>
      <c r="H39" s="24" t="e">
        <f>+(Input!H30*Input!$O$30+Input!H31*Input!$O$31+Input!H32*Input!$O$32+Input!H33*Input!$O$33+Input!H34*Input!$E$37*Input!$N$41)/Input!H21</f>
        <v>#DIV/0!</v>
      </c>
      <c r="I39" s="24" t="e">
        <f>+(Input!J30*Input!$O$30+Input!J31*Input!$O$31+Input!J32*Input!$O$32+Input!J33*Input!$O$33+Input!J34*Input!$E$37*Input!$N$41)/Input!J21</f>
        <v>#DIV/0!</v>
      </c>
      <c r="J39" s="17" t="s">
        <v>71</v>
      </c>
    </row>
    <row r="40" spans="1:10" ht="12.75" customHeight="1">
      <c r="A40" s="4"/>
      <c r="B40" s="13" t="s">
        <v>36</v>
      </c>
      <c r="D40" s="24">
        <f>+Input!E35</f>
        <v>0</v>
      </c>
      <c r="E40" s="24">
        <f>+Input!F35</f>
        <v>0</v>
      </c>
      <c r="F40" s="24">
        <f>+Input!G35</f>
        <v>0</v>
      </c>
      <c r="G40" s="24">
        <f>+Input!H35</f>
        <v>0</v>
      </c>
      <c r="H40" s="24">
        <f>+Input!H35</f>
        <v>0</v>
      </c>
      <c r="I40" s="24">
        <f>+Input!J35</f>
        <v>0</v>
      </c>
      <c r="J40" s="17" t="s">
        <v>15</v>
      </c>
    </row>
    <row r="41" spans="1:10" ht="12.75" customHeight="1">
      <c r="A41" s="4"/>
      <c r="B41" s="13"/>
      <c r="G41" s="17"/>
      <c r="J41" s="31"/>
    </row>
    <row r="42" spans="1:10" ht="12.75" customHeight="1">
      <c r="A42" s="4"/>
      <c r="B42" s="15" t="s">
        <v>99</v>
      </c>
      <c r="G42" s="17"/>
      <c r="J42" s="31"/>
    </row>
    <row r="43" spans="1:10" ht="12.75" customHeight="1">
      <c r="A43" s="4"/>
      <c r="B43" s="9" t="s">
        <v>80</v>
      </c>
      <c r="D43" s="34">
        <f>+Input!E42</f>
        <v>0</v>
      </c>
      <c r="E43" s="34">
        <f>+Input!F42</f>
        <v>0</v>
      </c>
      <c r="F43" s="34">
        <f>+Input!G42</f>
        <v>0</v>
      </c>
      <c r="G43" s="34">
        <f>+Input!H42</f>
        <v>0</v>
      </c>
      <c r="H43" s="34">
        <f>+Input!H42</f>
        <v>0</v>
      </c>
      <c r="I43" s="34">
        <f>+Input!J42</f>
        <v>0</v>
      </c>
      <c r="J43" s="31" t="s">
        <v>81</v>
      </c>
    </row>
    <row r="44" spans="1:10" ht="12.75" customHeight="1">
      <c r="A44" s="4"/>
      <c r="B44" s="13"/>
      <c r="G44" s="17"/>
      <c r="J44" s="31"/>
    </row>
    <row r="45" spans="1:10" ht="12.75" customHeight="1">
      <c r="A45" s="4"/>
      <c r="B45" s="7" t="s">
        <v>37</v>
      </c>
      <c r="C45" s="7"/>
      <c r="D45" s="29"/>
      <c r="E45" s="29"/>
      <c r="F45" s="29"/>
      <c r="G45" s="29"/>
      <c r="H45" s="29"/>
      <c r="I45" s="29"/>
      <c r="J45" s="7"/>
    </row>
    <row r="46" spans="1:10" ht="12.75" customHeight="1">
      <c r="A46" s="4"/>
      <c r="B46" s="9" t="s">
        <v>20</v>
      </c>
      <c r="C46" s="9"/>
      <c r="D46" s="30">
        <f>+Input!E18</f>
        <v>0</v>
      </c>
      <c r="E46" s="30">
        <f>+Input!F18</f>
        <v>0</v>
      </c>
      <c r="F46" s="30">
        <f>+Input!G18</f>
        <v>0</v>
      </c>
      <c r="G46" s="30">
        <f>+Input!H18</f>
        <v>0</v>
      </c>
      <c r="H46" s="30">
        <f>+Input!H18</f>
        <v>0</v>
      </c>
      <c r="I46" s="30">
        <f>+Input!J18</f>
        <v>0</v>
      </c>
      <c r="J46" s="31" t="s">
        <v>38</v>
      </c>
    </row>
    <row r="47" spans="1:10" ht="12.75" customHeight="1">
      <c r="A47" s="4"/>
      <c r="B47" s="9" t="s">
        <v>21</v>
      </c>
      <c r="C47" s="9"/>
      <c r="D47" s="30">
        <f>+Input!E19</f>
        <v>0</v>
      </c>
      <c r="E47" s="30">
        <f>+Input!F19</f>
        <v>0</v>
      </c>
      <c r="F47" s="30">
        <f>+Input!G19</f>
        <v>0</v>
      </c>
      <c r="G47" s="30">
        <f>+Input!H19</f>
        <v>0</v>
      </c>
      <c r="H47" s="30">
        <f>+Input!H19</f>
        <v>0</v>
      </c>
      <c r="I47" s="30">
        <f>+Input!J19</f>
        <v>0</v>
      </c>
      <c r="J47" s="31" t="s">
        <v>22</v>
      </c>
    </row>
    <row r="48" spans="1:10" ht="14.25">
      <c r="A48" s="4"/>
      <c r="B48" s="9" t="s">
        <v>39</v>
      </c>
      <c r="C48" s="9"/>
      <c r="D48" s="30">
        <f>+Input!E20</f>
        <v>0</v>
      </c>
      <c r="E48" s="30">
        <f>+Input!F20</f>
        <v>0</v>
      </c>
      <c r="F48" s="30">
        <f>+Input!G20</f>
        <v>0</v>
      </c>
      <c r="G48" s="30">
        <f>+Input!H20</f>
        <v>0</v>
      </c>
      <c r="H48" s="30">
        <f>+Input!H20</f>
        <v>0</v>
      </c>
      <c r="I48" s="30">
        <f>+Input!J20</f>
        <v>0</v>
      </c>
      <c r="J48" s="31" t="s">
        <v>56</v>
      </c>
    </row>
    <row r="49" spans="1:10" ht="14.25">
      <c r="A49" s="4"/>
      <c r="B49" s="9" t="s">
        <v>40</v>
      </c>
      <c r="C49" s="9"/>
      <c r="D49" s="30">
        <f>+Input!E21</f>
        <v>0</v>
      </c>
      <c r="E49" s="30">
        <f>+Input!F21</f>
        <v>0</v>
      </c>
      <c r="F49" s="30">
        <f>+Input!G21</f>
        <v>0</v>
      </c>
      <c r="G49" s="30">
        <f>+Input!H21</f>
        <v>0</v>
      </c>
      <c r="H49" s="30">
        <f>+Input!H21</f>
        <v>0</v>
      </c>
      <c r="I49" s="30">
        <f>+Input!J21</f>
        <v>0</v>
      </c>
      <c r="J49" s="31" t="s">
        <v>57</v>
      </c>
    </row>
    <row r="50" spans="1:10" ht="12.75">
      <c r="A50" s="4"/>
      <c r="B50" s="9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2" t="s">
        <v>68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 t="s">
        <v>69</v>
      </c>
      <c r="C52" s="33">
        <f>+Input!D45</f>
        <v>0</v>
      </c>
      <c r="D52" s="33">
        <f>+Input!E45</f>
        <v>0</v>
      </c>
      <c r="E52" s="33">
        <f>+Input!F45</f>
        <v>0</v>
      </c>
      <c r="F52" s="33">
        <f>+Input!G45</f>
        <v>0</v>
      </c>
      <c r="G52" s="33">
        <f>+Input!H45</f>
        <v>0</v>
      </c>
      <c r="H52" s="33"/>
      <c r="I52" s="33">
        <f>+Input!J45</f>
        <v>0</v>
      </c>
      <c r="J52" s="3" t="s">
        <v>13</v>
      </c>
    </row>
    <row r="53" spans="1:10" ht="12.75">
      <c r="A53" s="3"/>
      <c r="B53" t="s">
        <v>174</v>
      </c>
      <c r="C53" s="33">
        <f>+Input!D46</f>
        <v>0</v>
      </c>
      <c r="D53" s="33">
        <f>+Input!E46</f>
        <v>0</v>
      </c>
      <c r="E53" s="33">
        <f>+Input!F46</f>
        <v>0</v>
      </c>
      <c r="F53" s="33">
        <f>+Input!G46</f>
        <v>0</v>
      </c>
      <c r="G53" s="33">
        <f>+Input!H46</f>
        <v>0</v>
      </c>
      <c r="H53" s="33"/>
      <c r="I53" s="33">
        <f>+Input!J46</f>
        <v>0</v>
      </c>
      <c r="J53" s="3" t="s">
        <v>13</v>
      </c>
    </row>
    <row r="54" spans="1:10" ht="12.75">
      <c r="A54" s="3"/>
      <c r="B54" s="3" t="s">
        <v>24</v>
      </c>
      <c r="C54" s="33">
        <f>+Input!D47</f>
        <v>0</v>
      </c>
      <c r="D54" s="33">
        <f>+Input!E47</f>
        <v>0</v>
      </c>
      <c r="E54" s="33">
        <f>+Input!F47</f>
        <v>0</v>
      </c>
      <c r="F54" s="33">
        <f>+Input!G47</f>
        <v>0</v>
      </c>
      <c r="G54" s="33">
        <f>+Input!H47</f>
        <v>0</v>
      </c>
      <c r="H54" s="33"/>
      <c r="I54" s="33">
        <f>+Input!J47</f>
        <v>0</v>
      </c>
      <c r="J54" s="3" t="s">
        <v>13</v>
      </c>
    </row>
    <row r="56" ht="12.75" customHeight="1"/>
    <row r="57" ht="12.75" customHeight="1"/>
    <row r="58" ht="12.75" customHeight="1"/>
    <row r="59" ht="12.75" customHeight="1"/>
    <row r="60" ht="12.75" customHeight="1"/>
  </sheetData>
  <sheetProtection sheet="1" objects="1" scenarios="1"/>
  <mergeCells count="9">
    <mergeCell ref="B2:J2"/>
    <mergeCell ref="B12:B13"/>
    <mergeCell ref="B36:B37"/>
    <mergeCell ref="B38:B39"/>
    <mergeCell ref="C6:I6"/>
    <mergeCell ref="C7:I7"/>
    <mergeCell ref="C8:I8"/>
    <mergeCell ref="C9:I9"/>
    <mergeCell ref="B3:J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B2:J53"/>
  <sheetViews>
    <sheetView workbookViewId="0" topLeftCell="A1">
      <selection activeCell="J23" sqref="J23"/>
    </sheetView>
  </sheetViews>
  <sheetFormatPr defaultColWidth="9.140625" defaultRowHeight="12.75"/>
  <cols>
    <col min="2" max="2" width="13.57421875" style="0" customWidth="1"/>
    <col min="6" max="6" width="13.57421875" style="0" customWidth="1"/>
  </cols>
  <sheetData>
    <row r="2" spans="2:8" ht="18" customHeight="1">
      <c r="B2" s="201" t="s">
        <v>100</v>
      </c>
      <c r="C2" s="201"/>
      <c r="D2" s="201"/>
      <c r="E2" s="201"/>
      <c r="F2" s="201"/>
      <c r="G2" s="201"/>
      <c r="H2" s="201"/>
    </row>
    <row r="3" spans="2:8" ht="12.75" customHeight="1">
      <c r="B3" s="5"/>
      <c r="C3" s="5"/>
      <c r="D3" s="5"/>
      <c r="E3" s="5"/>
      <c r="F3" s="5"/>
      <c r="G3" s="5"/>
      <c r="H3" s="5"/>
    </row>
    <row r="4" spans="2:8" ht="12.75" customHeight="1">
      <c r="B4" s="44" t="s">
        <v>93</v>
      </c>
      <c r="C4" s="49">
        <f>+Input!D7</f>
        <v>0</v>
      </c>
      <c r="D4" s="5"/>
      <c r="E4" s="5"/>
      <c r="F4" s="5"/>
      <c r="G4" s="5"/>
      <c r="H4" s="5"/>
    </row>
    <row r="5" spans="2:8" ht="12.75" customHeight="1">
      <c r="B5" s="45" t="s">
        <v>94</v>
      </c>
      <c r="C5" s="50">
        <f>+Input!D8</f>
        <v>0</v>
      </c>
      <c r="D5" s="5"/>
      <c r="E5" s="5"/>
      <c r="F5" s="5"/>
      <c r="G5" s="5"/>
      <c r="H5" s="5"/>
    </row>
    <row r="6" spans="2:8" ht="12.75" customHeight="1">
      <c r="B6" s="45" t="s">
        <v>90</v>
      </c>
      <c r="C6" s="51">
        <f>+Input!D9</f>
        <v>0</v>
      </c>
      <c r="D6" s="5"/>
      <c r="E6" s="5"/>
      <c r="F6" s="5"/>
      <c r="G6" s="5"/>
      <c r="H6" s="5"/>
    </row>
    <row r="7" spans="2:8" ht="12.75" customHeight="1">
      <c r="B7" s="45" t="s">
        <v>91</v>
      </c>
      <c r="C7" s="50">
        <f>+Input!D10</f>
        <v>0</v>
      </c>
      <c r="D7" s="5"/>
      <c r="E7" s="5"/>
      <c r="F7" s="5"/>
      <c r="G7" s="5"/>
      <c r="H7" s="5"/>
    </row>
    <row r="8" ht="12.75" customHeight="1" thickBot="1">
      <c r="C8" s="27"/>
    </row>
    <row r="9" spans="2:8" ht="14.25" customHeight="1">
      <c r="B9" s="53" t="s">
        <v>51</v>
      </c>
      <c r="C9" s="54" t="s">
        <v>86</v>
      </c>
      <c r="D9" s="55" t="s">
        <v>95</v>
      </c>
      <c r="F9" s="53" t="s">
        <v>51</v>
      </c>
      <c r="G9" s="54" t="s">
        <v>86</v>
      </c>
      <c r="H9" s="55" t="s">
        <v>95</v>
      </c>
    </row>
    <row r="10" spans="2:10" ht="12.75" customHeight="1">
      <c r="B10" s="56"/>
      <c r="C10" s="37" t="s">
        <v>87</v>
      </c>
      <c r="D10" s="62" t="s">
        <v>87</v>
      </c>
      <c r="E10" s="42"/>
      <c r="F10" s="57"/>
      <c r="G10" s="70" t="s">
        <v>87</v>
      </c>
      <c r="H10" s="59" t="s">
        <v>87</v>
      </c>
      <c r="I10" s="27"/>
      <c r="J10" s="27"/>
    </row>
    <row r="11" spans="2:10" ht="12.75" customHeight="1">
      <c r="B11" s="56"/>
      <c r="C11" s="38" t="s">
        <v>87</v>
      </c>
      <c r="D11" s="60" t="s">
        <v>87</v>
      </c>
      <c r="E11" s="42"/>
      <c r="F11" s="57"/>
      <c r="G11" s="68" t="s">
        <v>87</v>
      </c>
      <c r="H11" s="69" t="s">
        <v>87</v>
      </c>
      <c r="I11" s="27"/>
      <c r="J11" s="27"/>
    </row>
    <row r="12" spans="2:10" ht="12.75" customHeight="1">
      <c r="B12" s="56"/>
      <c r="C12" s="38" t="s">
        <v>87</v>
      </c>
      <c r="D12" s="60" t="s">
        <v>87</v>
      </c>
      <c r="E12" s="42"/>
      <c r="F12" s="57"/>
      <c r="G12" s="68" t="s">
        <v>87</v>
      </c>
      <c r="H12" s="69" t="s">
        <v>87</v>
      </c>
      <c r="I12" s="27"/>
      <c r="J12" s="27"/>
    </row>
    <row r="13" spans="2:10" ht="12.75" customHeight="1">
      <c r="B13" s="56"/>
      <c r="C13" s="38" t="s">
        <v>87</v>
      </c>
      <c r="D13" s="60" t="s">
        <v>87</v>
      </c>
      <c r="E13" s="42"/>
      <c r="F13" s="57"/>
      <c r="G13" s="68" t="s">
        <v>87</v>
      </c>
      <c r="H13" s="69" t="s">
        <v>87</v>
      </c>
      <c r="I13" s="27"/>
      <c r="J13" s="27"/>
    </row>
    <row r="14" spans="2:10" ht="12.75" customHeight="1">
      <c r="B14" s="56"/>
      <c r="C14" s="38" t="s">
        <v>87</v>
      </c>
      <c r="D14" s="60" t="s">
        <v>87</v>
      </c>
      <c r="E14" s="42"/>
      <c r="F14" s="57"/>
      <c r="G14" s="68" t="s">
        <v>87</v>
      </c>
      <c r="H14" s="69" t="s">
        <v>87</v>
      </c>
      <c r="I14" s="27"/>
      <c r="J14" s="27"/>
    </row>
    <row r="15" spans="2:10" ht="12" customHeight="1">
      <c r="B15" s="56"/>
      <c r="C15" s="38" t="s">
        <v>87</v>
      </c>
      <c r="D15" s="60" t="s">
        <v>87</v>
      </c>
      <c r="E15" s="42"/>
      <c r="F15" s="57"/>
      <c r="G15" s="68" t="s">
        <v>87</v>
      </c>
      <c r="H15" s="69" t="s">
        <v>87</v>
      </c>
      <c r="I15" s="27"/>
      <c r="J15" s="27"/>
    </row>
    <row r="16" spans="2:10" ht="12.75" customHeight="1">
      <c r="B16" s="61"/>
      <c r="C16" s="38" t="s">
        <v>87</v>
      </c>
      <c r="D16" s="60" t="s">
        <v>87</v>
      </c>
      <c r="E16" s="42"/>
      <c r="F16" s="58"/>
      <c r="G16" s="68" t="s">
        <v>87</v>
      </c>
      <c r="H16" s="69" t="s">
        <v>87</v>
      </c>
      <c r="I16" s="27"/>
      <c r="J16" s="27"/>
    </row>
    <row r="17" spans="2:8" ht="15" customHeight="1">
      <c r="B17" s="63"/>
      <c r="C17" s="41" t="s">
        <v>86</v>
      </c>
      <c r="D17" s="64" t="s">
        <v>95</v>
      </c>
      <c r="F17" s="63"/>
      <c r="G17" s="41" t="s">
        <v>86</v>
      </c>
      <c r="H17" s="64" t="s">
        <v>95</v>
      </c>
    </row>
    <row r="18" spans="2:8" ht="36" customHeight="1" thickBot="1">
      <c r="B18" s="65" t="str">
        <f>"Stagione di Riscaldamento: "&amp;Input!E14&amp;"/"&amp;Input!E14+1</f>
        <v>Stagione di Riscaldamento: 2007/2008</v>
      </c>
      <c r="C18" s="66" t="e">
        <f>+'Scheda Annua Consumi'!C33</f>
        <v>#DIV/0!</v>
      </c>
      <c r="D18" s="67" t="e">
        <f>+'Scheda Annua Consumi'!C38/'Scheda Annua Consumi'!C43*1000</f>
        <v>#DIV/0!</v>
      </c>
      <c r="F18" s="65" t="str">
        <f>"Stagione di Riscaldamento: "&amp;Input!H14&amp;"/"&amp;Input!H14+1</f>
        <v>Stagione di Riscaldamento: 2010/2011</v>
      </c>
      <c r="G18" s="66" t="e">
        <f>+'Scheda Annua Consumi'!F33</f>
        <v>#DIV/0!</v>
      </c>
      <c r="H18" s="67" t="e">
        <f>+'Scheda Annua Consumi'!F38/'Scheda Annua Consumi'!F43*1000</f>
        <v>#DIV/0!</v>
      </c>
    </row>
    <row r="19" spans="3:4" ht="12.75">
      <c r="C19" s="28"/>
      <c r="D19" s="28"/>
    </row>
    <row r="20" ht="13.5" thickBot="1"/>
    <row r="21" spans="2:8" ht="15.75">
      <c r="B21" s="53" t="s">
        <v>51</v>
      </c>
      <c r="C21" s="54" t="s">
        <v>86</v>
      </c>
      <c r="D21" s="55" t="s">
        <v>95</v>
      </c>
      <c r="F21" s="53" t="s">
        <v>51</v>
      </c>
      <c r="G21" s="54" t="s">
        <v>86</v>
      </c>
      <c r="H21" s="55" t="s">
        <v>95</v>
      </c>
    </row>
    <row r="22" spans="2:10" ht="15.75">
      <c r="B22" s="56"/>
      <c r="C22" s="37" t="s">
        <v>87</v>
      </c>
      <c r="D22" s="62" t="s">
        <v>87</v>
      </c>
      <c r="E22" s="42"/>
      <c r="F22" s="57"/>
      <c r="G22" s="70" t="s">
        <v>87</v>
      </c>
      <c r="H22" s="59" t="s">
        <v>87</v>
      </c>
      <c r="I22" s="27"/>
      <c r="J22" s="27"/>
    </row>
    <row r="23" spans="2:10" ht="15.75">
      <c r="B23" s="56"/>
      <c r="C23" s="38" t="s">
        <v>87</v>
      </c>
      <c r="D23" s="60" t="s">
        <v>87</v>
      </c>
      <c r="E23" s="42"/>
      <c r="F23" s="57"/>
      <c r="G23" s="68" t="s">
        <v>87</v>
      </c>
      <c r="H23" s="69" t="s">
        <v>87</v>
      </c>
      <c r="I23" s="27"/>
      <c r="J23" s="27"/>
    </row>
    <row r="24" spans="2:10" ht="15.75">
      <c r="B24" s="56"/>
      <c r="C24" s="38" t="s">
        <v>87</v>
      </c>
      <c r="D24" s="60" t="s">
        <v>87</v>
      </c>
      <c r="E24" s="42"/>
      <c r="F24" s="57"/>
      <c r="G24" s="68" t="s">
        <v>87</v>
      </c>
      <c r="H24" s="69" t="s">
        <v>87</v>
      </c>
      <c r="I24" s="27"/>
      <c r="J24" s="27"/>
    </row>
    <row r="25" spans="2:10" ht="15.75">
      <c r="B25" s="56"/>
      <c r="C25" s="38" t="s">
        <v>87</v>
      </c>
      <c r="D25" s="60" t="s">
        <v>87</v>
      </c>
      <c r="E25" s="42"/>
      <c r="F25" s="57"/>
      <c r="G25" s="68" t="s">
        <v>87</v>
      </c>
      <c r="H25" s="69" t="s">
        <v>87</v>
      </c>
      <c r="I25" s="27"/>
      <c r="J25" s="27"/>
    </row>
    <row r="26" spans="2:10" ht="15.75">
      <c r="B26" s="56"/>
      <c r="C26" s="38" t="s">
        <v>87</v>
      </c>
      <c r="D26" s="60" t="s">
        <v>87</v>
      </c>
      <c r="E26" s="42"/>
      <c r="F26" s="57"/>
      <c r="G26" s="68" t="s">
        <v>87</v>
      </c>
      <c r="H26" s="69" t="s">
        <v>87</v>
      </c>
      <c r="I26" s="27"/>
      <c r="J26" s="27"/>
    </row>
    <row r="27" spans="2:10" ht="15.75">
      <c r="B27" s="56"/>
      <c r="C27" s="38" t="s">
        <v>87</v>
      </c>
      <c r="D27" s="60" t="s">
        <v>87</v>
      </c>
      <c r="E27" s="42"/>
      <c r="F27" s="57"/>
      <c r="G27" s="68" t="s">
        <v>87</v>
      </c>
      <c r="H27" s="69" t="s">
        <v>87</v>
      </c>
      <c r="I27" s="27"/>
      <c r="J27" s="27"/>
    </row>
    <row r="28" spans="2:10" ht="15.75">
      <c r="B28" s="61"/>
      <c r="C28" s="38" t="s">
        <v>87</v>
      </c>
      <c r="D28" s="60" t="s">
        <v>87</v>
      </c>
      <c r="E28" s="42"/>
      <c r="F28" s="58"/>
      <c r="G28" s="68" t="s">
        <v>87</v>
      </c>
      <c r="H28" s="69" t="s">
        <v>87</v>
      </c>
      <c r="I28" s="27"/>
      <c r="J28" s="27"/>
    </row>
    <row r="29" spans="2:8" ht="15.75">
      <c r="B29" s="63"/>
      <c r="C29" s="41" t="s">
        <v>86</v>
      </c>
      <c r="D29" s="64" t="s">
        <v>95</v>
      </c>
      <c r="F29" s="63"/>
      <c r="G29" s="41" t="s">
        <v>86</v>
      </c>
      <c r="H29" s="64" t="s">
        <v>95</v>
      </c>
    </row>
    <row r="30" spans="2:8" ht="36.75" thickBot="1">
      <c r="B30" s="65" t="str">
        <f>"Stagione di Riscaldamento: "&amp;Input!F14&amp;"/"&amp;Input!F14+1</f>
        <v>Stagione di Riscaldamento: 2008/2009</v>
      </c>
      <c r="C30" s="66" t="e">
        <f>+'Scheda Annua Consumi'!D33</f>
        <v>#DIV/0!</v>
      </c>
      <c r="D30" s="67" t="e">
        <f>+'Scheda Annua Consumi'!D38/'Scheda Annua Consumi'!D43*1000</f>
        <v>#DIV/0!</v>
      </c>
      <c r="F30" s="65" t="str">
        <f>"Stagione di Riscaldamento: "&amp;Input!I14&amp;"/"&amp;Input!I14+1</f>
        <v>Stagione di Riscaldamento: 2011/2012</v>
      </c>
      <c r="G30" s="66" t="e">
        <f>+'Scheda Annua Consumi'!G33</f>
        <v>#DIV/0!</v>
      </c>
      <c r="H30" s="67" t="e">
        <f>+'Scheda Annua Consumi'!G38/'Scheda Annua Consumi'!G43*1000</f>
        <v>#DIV/0!</v>
      </c>
    </row>
    <row r="32" ht="13.5" thickBot="1"/>
    <row r="33" spans="2:8" ht="15.75">
      <c r="B33" s="53" t="s">
        <v>51</v>
      </c>
      <c r="C33" s="54" t="s">
        <v>86</v>
      </c>
      <c r="D33" s="55" t="s">
        <v>95</v>
      </c>
      <c r="F33" s="53" t="s">
        <v>51</v>
      </c>
      <c r="G33" s="54" t="s">
        <v>86</v>
      </c>
      <c r="H33" s="55" t="s">
        <v>95</v>
      </c>
    </row>
    <row r="34" spans="2:10" ht="15.75">
      <c r="B34" s="56"/>
      <c r="C34" s="37" t="s">
        <v>87</v>
      </c>
      <c r="D34" s="62" t="s">
        <v>87</v>
      </c>
      <c r="E34" s="42"/>
      <c r="F34" s="57"/>
      <c r="G34" s="70" t="s">
        <v>87</v>
      </c>
      <c r="H34" s="59" t="s">
        <v>87</v>
      </c>
      <c r="I34" s="27"/>
      <c r="J34" s="27"/>
    </row>
    <row r="35" spans="2:10" ht="15.75">
      <c r="B35" s="56"/>
      <c r="C35" s="38" t="s">
        <v>87</v>
      </c>
      <c r="D35" s="60" t="s">
        <v>87</v>
      </c>
      <c r="E35" s="42"/>
      <c r="F35" s="57"/>
      <c r="G35" s="68" t="s">
        <v>87</v>
      </c>
      <c r="H35" s="69" t="s">
        <v>87</v>
      </c>
      <c r="I35" s="27"/>
      <c r="J35" s="27"/>
    </row>
    <row r="36" spans="2:10" ht="15.75">
      <c r="B36" s="56"/>
      <c r="C36" s="38" t="s">
        <v>87</v>
      </c>
      <c r="D36" s="60" t="s">
        <v>87</v>
      </c>
      <c r="E36" s="42"/>
      <c r="F36" s="57"/>
      <c r="G36" s="68" t="s">
        <v>87</v>
      </c>
      <c r="H36" s="69" t="s">
        <v>87</v>
      </c>
      <c r="I36" s="27"/>
      <c r="J36" s="27"/>
    </row>
    <row r="37" spans="2:10" ht="15.75">
      <c r="B37" s="56"/>
      <c r="C37" s="38" t="s">
        <v>87</v>
      </c>
      <c r="D37" s="60" t="s">
        <v>87</v>
      </c>
      <c r="E37" s="42"/>
      <c r="F37" s="57"/>
      <c r="G37" s="68" t="s">
        <v>87</v>
      </c>
      <c r="H37" s="69" t="s">
        <v>87</v>
      </c>
      <c r="I37" s="27"/>
      <c r="J37" s="27"/>
    </row>
    <row r="38" spans="2:10" ht="15.75">
      <c r="B38" s="56"/>
      <c r="C38" s="38" t="s">
        <v>87</v>
      </c>
      <c r="D38" s="60" t="s">
        <v>87</v>
      </c>
      <c r="E38" s="42"/>
      <c r="F38" s="57"/>
      <c r="G38" s="68" t="s">
        <v>87</v>
      </c>
      <c r="H38" s="69" t="s">
        <v>87</v>
      </c>
      <c r="I38" s="27"/>
      <c r="J38" s="27"/>
    </row>
    <row r="39" spans="2:10" ht="15.75">
      <c r="B39" s="56"/>
      <c r="C39" s="38" t="s">
        <v>87</v>
      </c>
      <c r="D39" s="60" t="s">
        <v>87</v>
      </c>
      <c r="E39" s="42"/>
      <c r="F39" s="57"/>
      <c r="G39" s="68" t="s">
        <v>87</v>
      </c>
      <c r="H39" s="69" t="s">
        <v>87</v>
      </c>
      <c r="I39" s="27"/>
      <c r="J39" s="27"/>
    </row>
    <row r="40" spans="2:10" ht="15.75">
      <c r="B40" s="61"/>
      <c r="C40" s="38" t="s">
        <v>87</v>
      </c>
      <c r="D40" s="60" t="s">
        <v>87</v>
      </c>
      <c r="E40" s="42"/>
      <c r="F40" s="58"/>
      <c r="G40" s="68" t="s">
        <v>87</v>
      </c>
      <c r="H40" s="69" t="s">
        <v>87</v>
      </c>
      <c r="I40" s="27"/>
      <c r="J40" s="27"/>
    </row>
    <row r="41" spans="2:8" ht="15.75">
      <c r="B41" s="63"/>
      <c r="C41" s="41" t="s">
        <v>86</v>
      </c>
      <c r="D41" s="64" t="s">
        <v>95</v>
      </c>
      <c r="F41" s="63"/>
      <c r="G41" s="41" t="s">
        <v>86</v>
      </c>
      <c r="H41" s="64" t="s">
        <v>95</v>
      </c>
    </row>
    <row r="42" spans="2:8" ht="36.75" thickBot="1">
      <c r="B42" s="65" t="str">
        <f>"Stagione di Riscaldamento: "&amp;Input!G14&amp;"/"&amp;Input!G14+1</f>
        <v>Stagione di Riscaldamento: 2009/2010</v>
      </c>
      <c r="C42" s="66" t="e">
        <f>+'Scheda Annua Consumi'!E33</f>
        <v>#DIV/0!</v>
      </c>
      <c r="D42" s="67" t="e">
        <f>+'Scheda Annua Consumi'!E38/'Scheda Annua Consumi'!E43*1000</f>
        <v>#DIV/0!</v>
      </c>
      <c r="F42" s="65" t="str">
        <f>"Stagione di Riscaldamento: "&amp;Input!J14&amp;"/"&amp;Input!J14+1</f>
        <v>Stagione di Riscaldamento: 2012/2013</v>
      </c>
      <c r="G42" s="66" t="e">
        <f>+'Scheda Annua Consumi'!H33</f>
        <v>#DIV/0!</v>
      </c>
      <c r="H42" s="67" t="e">
        <f>+'Scheda Annua Consumi'!H38/'Scheda Annua Consumi'!H43*1000</f>
        <v>#DIV/0!</v>
      </c>
    </row>
    <row r="44" spans="2:8" ht="36" customHeight="1">
      <c r="B44" s="202" t="s">
        <v>92</v>
      </c>
      <c r="C44" s="202"/>
      <c r="D44" s="202"/>
      <c r="E44" s="202"/>
      <c r="F44" s="202"/>
      <c r="G44" s="202"/>
      <c r="H44" s="202"/>
    </row>
    <row r="45" spans="2:8" ht="41.25" customHeight="1">
      <c r="B45" s="203" t="s">
        <v>119</v>
      </c>
      <c r="C45" s="203"/>
      <c r="D45" s="203"/>
      <c r="E45" s="203"/>
      <c r="F45" s="203"/>
      <c r="G45" s="203"/>
      <c r="H45" s="203"/>
    </row>
    <row r="46" spans="2:4" ht="12.75">
      <c r="B46" s="43"/>
      <c r="C46" s="43"/>
      <c r="D46" s="43"/>
    </row>
    <row r="47" spans="2:4" ht="12.75">
      <c r="B47" s="43"/>
      <c r="C47" s="43"/>
      <c r="D47" s="43"/>
    </row>
    <row r="48" spans="2:4" ht="12.75">
      <c r="B48" s="43"/>
      <c r="C48" s="43"/>
      <c r="D48" s="43"/>
    </row>
    <row r="49" ht="12.75" customHeight="1"/>
    <row r="50" spans="2:4" ht="12.75">
      <c r="B50" s="47"/>
      <c r="C50" s="47"/>
      <c r="D50" s="47"/>
    </row>
    <row r="51" spans="2:4" ht="12.75">
      <c r="B51" s="47"/>
      <c r="C51" s="47"/>
      <c r="D51" s="47"/>
    </row>
    <row r="52" spans="2:4" ht="12.75">
      <c r="B52" s="47"/>
      <c r="C52" s="47"/>
      <c r="D52" s="47"/>
    </row>
    <row r="53" spans="2:4" ht="12.75">
      <c r="B53" s="47"/>
      <c r="C53" s="47"/>
      <c r="D53" s="47"/>
    </row>
  </sheetData>
  <sheetProtection sheet="1" objects="1" scenarios="1"/>
  <mergeCells count="3">
    <mergeCell ref="B2:H2"/>
    <mergeCell ref="B44:H44"/>
    <mergeCell ref="B45:H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C8:F27"/>
  <sheetViews>
    <sheetView workbookViewId="0" topLeftCell="A1">
      <selection activeCell="H23" sqref="H22:H23"/>
    </sheetView>
  </sheetViews>
  <sheetFormatPr defaultColWidth="9.140625" defaultRowHeight="12.75"/>
  <cols>
    <col min="3" max="3" width="15.00390625" style="0" customWidth="1"/>
    <col min="4" max="4" width="37.7109375" style="0" customWidth="1"/>
    <col min="5" max="5" width="18.57421875" style="0" customWidth="1"/>
    <col min="6" max="6" width="11.8515625" style="0" customWidth="1"/>
  </cols>
  <sheetData>
    <row r="7" ht="13.5" thickBot="1"/>
    <row r="8" spans="3:6" ht="12.75">
      <c r="C8" s="174" t="s">
        <v>112</v>
      </c>
      <c r="D8" s="175"/>
      <c r="E8" s="175"/>
      <c r="F8" s="176"/>
    </row>
    <row r="9" spans="3:6" ht="16.5" customHeight="1">
      <c r="C9" s="135" t="s">
        <v>126</v>
      </c>
      <c r="D9" s="136"/>
      <c r="E9" s="169"/>
      <c r="F9" s="170"/>
    </row>
    <row r="10" spans="3:6" ht="12.75">
      <c r="C10" s="171" t="s">
        <v>113</v>
      </c>
      <c r="D10" s="172"/>
      <c r="E10" s="137"/>
      <c r="F10" s="138" t="s">
        <v>11</v>
      </c>
    </row>
    <row r="11" spans="3:6" ht="12.75">
      <c r="C11" s="171" t="s">
        <v>114</v>
      </c>
      <c r="D11" s="172"/>
      <c r="E11" s="137"/>
      <c r="F11" s="138" t="s">
        <v>13</v>
      </c>
    </row>
    <row r="12" spans="3:6" ht="15.75">
      <c r="C12" s="171" t="s">
        <v>128</v>
      </c>
      <c r="D12" s="172"/>
      <c r="E12" s="137"/>
      <c r="F12" s="138" t="s">
        <v>129</v>
      </c>
    </row>
    <row r="13" spans="3:6" ht="12.75">
      <c r="C13" s="171" t="s">
        <v>115</v>
      </c>
      <c r="D13" s="172"/>
      <c r="E13" s="137"/>
      <c r="F13" s="138" t="s">
        <v>13</v>
      </c>
    </row>
    <row r="14" spans="3:6" ht="12.75">
      <c r="C14" s="171" t="s">
        <v>116</v>
      </c>
      <c r="D14" s="172"/>
      <c r="E14" s="137"/>
      <c r="F14" s="138" t="s">
        <v>13</v>
      </c>
    </row>
    <row r="15" spans="3:6" ht="12.75">
      <c r="C15" s="171" t="s">
        <v>117</v>
      </c>
      <c r="D15" s="172"/>
      <c r="E15" s="137"/>
      <c r="F15" s="139"/>
    </row>
    <row r="16" spans="3:6" ht="34.5" customHeight="1">
      <c r="C16" s="171" t="s">
        <v>118</v>
      </c>
      <c r="D16" s="172"/>
      <c r="E16" s="134" t="s">
        <v>127</v>
      </c>
      <c r="F16" s="138"/>
    </row>
    <row r="17" spans="3:6" ht="42.75" customHeight="1" thickBot="1">
      <c r="C17" s="177" t="s">
        <v>145</v>
      </c>
      <c r="D17" s="167"/>
      <c r="E17" s="167"/>
      <c r="F17" s="168"/>
    </row>
    <row r="19" ht="12.75">
      <c r="C19" s="173" t="s">
        <v>170</v>
      </c>
    </row>
    <row r="20" ht="12.75">
      <c r="C20" s="173"/>
    </row>
    <row r="21" ht="12.75">
      <c r="C21" s="173"/>
    </row>
    <row r="22" ht="12.75">
      <c r="C22" s="173"/>
    </row>
    <row r="23" ht="12.75">
      <c r="C23" s="173"/>
    </row>
    <row r="24" ht="12.75">
      <c r="C24" s="173"/>
    </row>
    <row r="25" ht="12.75">
      <c r="C25" s="173"/>
    </row>
    <row r="26" ht="12.75">
      <c r="C26" s="173"/>
    </row>
    <row r="27" ht="12.75">
      <c r="C27" s="173"/>
    </row>
    <row r="41" ht="44.25" customHeight="1"/>
    <row r="42" ht="42" customHeight="1"/>
    <row r="46" ht="25.5" customHeight="1"/>
    <row r="63" ht="12.75" customHeight="1"/>
    <row r="64" ht="39.75" customHeight="1"/>
  </sheetData>
  <sheetProtection sheet="1" objects="1" scenarios="1"/>
  <mergeCells count="11">
    <mergeCell ref="C19:C27"/>
    <mergeCell ref="C16:D16"/>
    <mergeCell ref="C8:F8"/>
    <mergeCell ref="C17:F17"/>
    <mergeCell ref="E9:F9"/>
    <mergeCell ref="C10:D10"/>
    <mergeCell ref="C11:D11"/>
    <mergeCell ref="C12:D12"/>
    <mergeCell ref="C13:D13"/>
    <mergeCell ref="C14:D14"/>
    <mergeCell ref="C15:D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C4:L25"/>
  <sheetViews>
    <sheetView workbookViewId="0" topLeftCell="A5">
      <selection activeCell="F23" sqref="F23"/>
    </sheetView>
  </sheetViews>
  <sheetFormatPr defaultColWidth="9.140625" defaultRowHeight="12.75"/>
  <cols>
    <col min="3" max="3" width="54.421875" style="0" customWidth="1"/>
    <col min="4" max="4" width="16.28125" style="0" customWidth="1"/>
    <col min="8" max="8" width="15.00390625" style="0" bestFit="1" customWidth="1"/>
    <col min="9" max="9" width="7.7109375" style="0" bestFit="1" customWidth="1"/>
    <col min="10" max="10" width="9.00390625" style="0" bestFit="1" customWidth="1"/>
    <col min="12" max="12" width="4.8515625" style="0" bestFit="1" customWidth="1"/>
  </cols>
  <sheetData>
    <row r="4" spans="3:4" ht="12.75">
      <c r="C4" s="151" t="s">
        <v>171</v>
      </c>
      <c r="D4" s="152"/>
    </row>
    <row r="5" ht="13.5" thickBot="1"/>
    <row r="6" spans="3:5" ht="12.75">
      <c r="C6" s="213" t="s">
        <v>130</v>
      </c>
      <c r="D6" s="214"/>
      <c r="E6" s="215"/>
    </row>
    <row r="7" spans="3:12" ht="13.5">
      <c r="C7" s="216" t="s">
        <v>149</v>
      </c>
      <c r="D7" s="217"/>
      <c r="E7" s="218"/>
      <c r="H7" s="192" t="s">
        <v>106</v>
      </c>
      <c r="I7" s="193"/>
      <c r="J7" s="193"/>
      <c r="K7" s="121"/>
      <c r="L7" s="122"/>
    </row>
    <row r="8" spans="3:12" ht="15.75">
      <c r="C8" s="219" t="s">
        <v>131</v>
      </c>
      <c r="D8" s="220"/>
      <c r="E8" s="221"/>
      <c r="H8" s="104"/>
      <c r="I8" s="119" t="s">
        <v>60</v>
      </c>
      <c r="J8" s="120" t="s">
        <v>61</v>
      </c>
      <c r="K8" s="123" t="s">
        <v>123</v>
      </c>
      <c r="L8" s="124" t="s">
        <v>124</v>
      </c>
    </row>
    <row r="9" spans="3:12" ht="12.75">
      <c r="C9" s="133" t="s">
        <v>132</v>
      </c>
      <c r="D9" s="143"/>
      <c r="E9" s="140" t="s">
        <v>133</v>
      </c>
      <c r="H9" s="104" t="s">
        <v>73</v>
      </c>
      <c r="I9" s="108">
        <v>0.00022</v>
      </c>
      <c r="J9" s="117">
        <v>1</v>
      </c>
      <c r="K9" s="132" t="s">
        <v>125</v>
      </c>
      <c r="L9" s="126" t="s">
        <v>27</v>
      </c>
    </row>
    <row r="10" spans="3:12" ht="14.25">
      <c r="C10" s="133" t="s">
        <v>134</v>
      </c>
      <c r="D10" s="143"/>
      <c r="E10" s="140" t="s">
        <v>133</v>
      </c>
      <c r="H10" s="104" t="s">
        <v>107</v>
      </c>
      <c r="I10" s="108">
        <f>+I16/1000</f>
        <v>0.000844</v>
      </c>
      <c r="J10" s="117">
        <v>9.567</v>
      </c>
      <c r="K10" s="132">
        <v>1.971</v>
      </c>
      <c r="L10" s="126" t="s">
        <v>57</v>
      </c>
    </row>
    <row r="11" spans="3:12" ht="27">
      <c r="C11" s="133" t="s">
        <v>135</v>
      </c>
      <c r="D11" s="150">
        <v>0</v>
      </c>
      <c r="E11" s="140" t="s">
        <v>136</v>
      </c>
      <c r="H11" s="104" t="s">
        <v>65</v>
      </c>
      <c r="I11" s="108">
        <f>+I17/1000</f>
        <v>0.00086</v>
      </c>
      <c r="J11" s="117">
        <v>10.395</v>
      </c>
      <c r="K11" s="132">
        <v>2.651</v>
      </c>
      <c r="L11" s="126" t="s">
        <v>7</v>
      </c>
    </row>
    <row r="12" spans="3:12" ht="27">
      <c r="C12" s="133" t="s">
        <v>146</v>
      </c>
      <c r="D12" s="150">
        <v>0</v>
      </c>
      <c r="E12" s="140" t="s">
        <v>136</v>
      </c>
      <c r="H12" s="104" t="s">
        <v>8</v>
      </c>
      <c r="I12" s="108">
        <f>+I18/1000</f>
        <v>0.000575</v>
      </c>
      <c r="J12" s="118">
        <v>12.833</v>
      </c>
      <c r="K12" s="132">
        <v>1.563</v>
      </c>
      <c r="L12" s="127" t="s">
        <v>7</v>
      </c>
    </row>
    <row r="13" spans="3:12" ht="12.75">
      <c r="C13" s="133" t="s">
        <v>137</v>
      </c>
      <c r="D13" s="143"/>
      <c r="E13" s="140" t="s">
        <v>136</v>
      </c>
      <c r="H13" s="104" t="s">
        <v>74</v>
      </c>
      <c r="I13" s="108">
        <f>+I19/1000</f>
        <v>0.000901</v>
      </c>
      <c r="J13" s="117">
        <v>11.433</v>
      </c>
      <c r="K13" s="132">
        <v>3.126</v>
      </c>
      <c r="L13" s="126" t="s">
        <v>10</v>
      </c>
    </row>
    <row r="14" spans="3:12" ht="12.75">
      <c r="C14" s="133" t="s">
        <v>138</v>
      </c>
      <c r="D14" s="143"/>
      <c r="E14" s="140" t="str">
        <f>"€/"&amp;D4</f>
        <v>€/</v>
      </c>
      <c r="H14" s="104"/>
      <c r="I14" s="109"/>
      <c r="J14" s="109"/>
      <c r="K14" s="125"/>
      <c r="L14" s="128"/>
    </row>
    <row r="15" spans="3:12" ht="25.5">
      <c r="C15" s="133" t="s">
        <v>172</v>
      </c>
      <c r="D15" s="143"/>
      <c r="E15" s="140">
        <f>+D4</f>
        <v>0</v>
      </c>
      <c r="H15" s="104"/>
      <c r="I15" s="110" t="s">
        <v>63</v>
      </c>
      <c r="J15" s="110" t="s">
        <v>64</v>
      </c>
      <c r="K15" s="125"/>
      <c r="L15" s="128"/>
    </row>
    <row r="16" spans="3:12" ht="25.5">
      <c r="C16" s="141" t="s">
        <v>173</v>
      </c>
      <c r="D16" s="143"/>
      <c r="E16" s="140">
        <f>+D4</f>
        <v>0</v>
      </c>
      <c r="H16" s="104" t="s">
        <v>107</v>
      </c>
      <c r="I16" s="116">
        <v>0.844</v>
      </c>
      <c r="J16" s="116">
        <v>2.335</v>
      </c>
      <c r="K16" s="125"/>
      <c r="L16" s="128"/>
    </row>
    <row r="17" spans="3:12" ht="12.75">
      <c r="C17" s="133" t="s">
        <v>139</v>
      </c>
      <c r="D17" s="143"/>
      <c r="E17" s="140" t="s">
        <v>13</v>
      </c>
      <c r="H17" s="104" t="s">
        <v>65</v>
      </c>
      <c r="I17" s="116">
        <v>0.86</v>
      </c>
      <c r="J17" s="116">
        <v>3.083</v>
      </c>
      <c r="K17" s="125"/>
      <c r="L17" s="128"/>
    </row>
    <row r="18" spans="3:12" ht="12.75">
      <c r="C18" s="133" t="s">
        <v>117</v>
      </c>
      <c r="D18" s="143"/>
      <c r="E18" s="140"/>
      <c r="H18" s="104" t="s">
        <v>8</v>
      </c>
      <c r="I18" s="116">
        <v>0.575</v>
      </c>
      <c r="J18" s="116">
        <v>2.717</v>
      </c>
      <c r="K18" s="125"/>
      <c r="L18" s="128"/>
    </row>
    <row r="19" spans="3:12" ht="12.75">
      <c r="C19" s="133" t="s">
        <v>115</v>
      </c>
      <c r="D19" s="143"/>
      <c r="E19" s="140" t="s">
        <v>13</v>
      </c>
      <c r="H19" s="104" t="s">
        <v>74</v>
      </c>
      <c r="I19" s="116">
        <v>0.901</v>
      </c>
      <c r="J19" s="116">
        <v>3.21</v>
      </c>
      <c r="K19" s="125"/>
      <c r="L19" s="128"/>
    </row>
    <row r="20" spans="3:12" ht="12.75">
      <c r="C20" s="133" t="s">
        <v>140</v>
      </c>
      <c r="D20" s="143"/>
      <c r="E20" s="140" t="s">
        <v>13</v>
      </c>
      <c r="H20" s="111"/>
      <c r="I20" s="112"/>
      <c r="J20" s="112"/>
      <c r="K20" s="1"/>
      <c r="L20" s="128"/>
    </row>
    <row r="21" spans="3:12" ht="12.75">
      <c r="C21" s="133" t="s">
        <v>141</v>
      </c>
      <c r="D21" s="143"/>
      <c r="E21" s="140" t="s">
        <v>11</v>
      </c>
      <c r="H21" s="106" t="s">
        <v>75</v>
      </c>
      <c r="I21" s="113">
        <v>11639</v>
      </c>
      <c r="J21" s="129"/>
      <c r="K21" s="130"/>
      <c r="L21" s="131"/>
    </row>
    <row r="22" spans="3:5" ht="14.25">
      <c r="C22" s="141" t="s">
        <v>148</v>
      </c>
      <c r="D22" s="144"/>
      <c r="E22" s="142" t="s">
        <v>147</v>
      </c>
    </row>
    <row r="23" spans="3:5" ht="12.75">
      <c r="C23" s="204" t="s">
        <v>142</v>
      </c>
      <c r="D23" s="205"/>
      <c r="E23" s="206"/>
    </row>
    <row r="24" spans="3:5" ht="54" customHeight="1">
      <c r="C24" s="207" t="s">
        <v>143</v>
      </c>
      <c r="D24" s="208"/>
      <c r="E24" s="209"/>
    </row>
    <row r="25" spans="3:5" ht="45.75" customHeight="1" thickBot="1">
      <c r="C25" s="210" t="s">
        <v>144</v>
      </c>
      <c r="D25" s="211"/>
      <c r="E25" s="212"/>
    </row>
  </sheetData>
  <sheetProtection sheet="1" objects="1" scenarios="1"/>
  <mergeCells count="7">
    <mergeCell ref="C6:E6"/>
    <mergeCell ref="C7:E7"/>
    <mergeCell ref="C8:E8"/>
    <mergeCell ref="H7:J7"/>
    <mergeCell ref="C23:E23"/>
    <mergeCell ref="C24:E24"/>
    <mergeCell ref="C25:E25"/>
  </mergeCells>
  <dataValidations count="1">
    <dataValidation type="list" allowBlank="1" showInputMessage="1" showErrorMessage="1" sqref="D13">
      <formula1>$J$6:$J$9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C3:L24"/>
  <sheetViews>
    <sheetView workbookViewId="0" topLeftCell="A1">
      <selection activeCell="F3" sqref="F3"/>
    </sheetView>
  </sheetViews>
  <sheetFormatPr defaultColWidth="9.140625" defaultRowHeight="12.75"/>
  <cols>
    <col min="3" max="3" width="41.00390625" style="0" customWidth="1"/>
    <col min="4" max="4" width="16.28125" style="0" customWidth="1"/>
    <col min="8" max="8" width="15.00390625" style="0" bestFit="1" customWidth="1"/>
  </cols>
  <sheetData>
    <row r="3" spans="3:4" ht="12.75">
      <c r="C3" s="151" t="s">
        <v>171</v>
      </c>
      <c r="D3" s="152"/>
    </row>
    <row r="4" ht="13.5" thickBot="1"/>
    <row r="5" spans="3:5" ht="12.75">
      <c r="C5" s="213" t="s">
        <v>130</v>
      </c>
      <c r="D5" s="214"/>
      <c r="E5" s="215"/>
    </row>
    <row r="6" spans="3:12" ht="13.5">
      <c r="C6" s="216" t="s">
        <v>161</v>
      </c>
      <c r="D6" s="217"/>
      <c r="E6" s="218"/>
      <c r="H6" s="192" t="s">
        <v>106</v>
      </c>
      <c r="I6" s="193"/>
      <c r="J6" s="193"/>
      <c r="K6" s="121"/>
      <c r="L6" s="122"/>
    </row>
    <row r="7" spans="3:12" ht="13.5" customHeight="1">
      <c r="C7" s="219" t="s">
        <v>131</v>
      </c>
      <c r="D7" s="220"/>
      <c r="E7" s="221"/>
      <c r="H7" s="104"/>
      <c r="I7" s="119" t="s">
        <v>60</v>
      </c>
      <c r="J7" s="120" t="s">
        <v>61</v>
      </c>
      <c r="K7" s="123" t="s">
        <v>123</v>
      </c>
      <c r="L7" s="124" t="s">
        <v>124</v>
      </c>
    </row>
    <row r="8" spans="3:12" ht="12.75">
      <c r="C8" s="133" t="s">
        <v>132</v>
      </c>
      <c r="D8" s="145"/>
      <c r="E8" s="140" t="s">
        <v>133</v>
      </c>
      <c r="H8" s="104" t="s">
        <v>73</v>
      </c>
      <c r="I8" s="108">
        <v>0.00022</v>
      </c>
      <c r="J8" s="117">
        <v>1</v>
      </c>
      <c r="K8" s="132" t="s">
        <v>125</v>
      </c>
      <c r="L8" s="126" t="s">
        <v>27</v>
      </c>
    </row>
    <row r="9" spans="3:12" ht="25.5">
      <c r="C9" s="133" t="s">
        <v>150</v>
      </c>
      <c r="D9" s="145"/>
      <c r="E9" s="140" t="s">
        <v>136</v>
      </c>
      <c r="H9" s="104" t="s">
        <v>107</v>
      </c>
      <c r="I9" s="108">
        <f>+I15/1000</f>
        <v>0.000844</v>
      </c>
      <c r="J9" s="117">
        <v>9.567</v>
      </c>
      <c r="K9" s="132">
        <v>1.971</v>
      </c>
      <c r="L9" s="126" t="s">
        <v>57</v>
      </c>
    </row>
    <row r="10" spans="3:12" ht="12.75">
      <c r="C10" s="133" t="s">
        <v>151</v>
      </c>
      <c r="D10" s="145"/>
      <c r="E10" s="140" t="s">
        <v>136</v>
      </c>
      <c r="H10" s="104" t="s">
        <v>65</v>
      </c>
      <c r="I10" s="108">
        <f>+I16/1000</f>
        <v>0.00086</v>
      </c>
      <c r="J10" s="117">
        <v>10.395</v>
      </c>
      <c r="K10" s="132">
        <v>2.651</v>
      </c>
      <c r="L10" s="126" t="s">
        <v>7</v>
      </c>
    </row>
    <row r="11" spans="3:12" ht="12.75">
      <c r="C11" s="133" t="s">
        <v>152</v>
      </c>
      <c r="D11" s="145"/>
      <c r="E11" s="140" t="str">
        <f>"€/"&amp;D3</f>
        <v>€/</v>
      </c>
      <c r="H11" s="104" t="s">
        <v>8</v>
      </c>
      <c r="I11" s="108">
        <f>+I17/1000</f>
        <v>0.000575</v>
      </c>
      <c r="J11" s="118">
        <v>12.833</v>
      </c>
      <c r="K11" s="132">
        <v>1.563</v>
      </c>
      <c r="L11" s="127" t="s">
        <v>7</v>
      </c>
    </row>
    <row r="12" spans="3:12" ht="12.75">
      <c r="C12" s="133" t="s">
        <v>153</v>
      </c>
      <c r="D12" s="145"/>
      <c r="E12" s="140" t="str">
        <f>"€/"&amp;D3</f>
        <v>€/</v>
      </c>
      <c r="H12" s="104" t="s">
        <v>74</v>
      </c>
      <c r="I12" s="108">
        <f>+I18/1000</f>
        <v>0.000901</v>
      </c>
      <c r="J12" s="117">
        <v>11.433</v>
      </c>
      <c r="K12" s="132">
        <v>3.126</v>
      </c>
      <c r="L12" s="126" t="s">
        <v>10</v>
      </c>
    </row>
    <row r="13" spans="3:12" ht="25.5">
      <c r="C13" s="133" t="s">
        <v>154</v>
      </c>
      <c r="D13" s="145"/>
      <c r="E13" s="140">
        <f>+D3</f>
        <v>0</v>
      </c>
      <c r="H13" s="104"/>
      <c r="I13" s="109"/>
      <c r="J13" s="109"/>
      <c r="K13" s="125"/>
      <c r="L13" s="128"/>
    </row>
    <row r="14" spans="3:12" ht="25.5">
      <c r="C14" s="133" t="s">
        <v>155</v>
      </c>
      <c r="D14" s="145"/>
      <c r="E14" s="140">
        <f>+D3</f>
        <v>0</v>
      </c>
      <c r="H14" s="104"/>
      <c r="I14" s="110" t="s">
        <v>63</v>
      </c>
      <c r="J14" s="110" t="s">
        <v>64</v>
      </c>
      <c r="K14" s="125"/>
      <c r="L14" s="128"/>
    </row>
    <row r="15" spans="3:12" ht="12.75">
      <c r="C15" s="133" t="s">
        <v>156</v>
      </c>
      <c r="D15" s="222"/>
      <c r="E15" s="223" t="s">
        <v>11</v>
      </c>
      <c r="H15" s="104" t="s">
        <v>107</v>
      </c>
      <c r="I15" s="116">
        <v>0.844</v>
      </c>
      <c r="J15" s="116">
        <v>2.335</v>
      </c>
      <c r="K15" s="125"/>
      <c r="L15" s="128"/>
    </row>
    <row r="16" spans="3:12" ht="12.75">
      <c r="C16" s="133" t="s">
        <v>157</v>
      </c>
      <c r="D16" s="222"/>
      <c r="E16" s="223"/>
      <c r="H16" s="104" t="s">
        <v>65</v>
      </c>
      <c r="I16" s="116">
        <v>0.86</v>
      </c>
      <c r="J16" s="116">
        <v>3.083</v>
      </c>
      <c r="K16" s="125"/>
      <c r="L16" s="128"/>
    </row>
    <row r="17" spans="3:12" ht="12.75">
      <c r="C17" s="133" t="s">
        <v>158</v>
      </c>
      <c r="D17" s="222"/>
      <c r="E17" s="223" t="s">
        <v>13</v>
      </c>
      <c r="H17" s="104" t="s">
        <v>8</v>
      </c>
      <c r="I17" s="116">
        <v>0.575</v>
      </c>
      <c r="J17" s="116">
        <v>2.717</v>
      </c>
      <c r="K17" s="125"/>
      <c r="L17" s="128"/>
    </row>
    <row r="18" spans="3:12" ht="12.75">
      <c r="C18" s="133" t="s">
        <v>159</v>
      </c>
      <c r="D18" s="222"/>
      <c r="E18" s="223"/>
      <c r="H18" s="104" t="s">
        <v>74</v>
      </c>
      <c r="I18" s="116">
        <v>0.901</v>
      </c>
      <c r="J18" s="116">
        <v>3.21</v>
      </c>
      <c r="K18" s="125"/>
      <c r="L18" s="128"/>
    </row>
    <row r="19" spans="3:12" ht="12.75">
      <c r="C19" s="133" t="s">
        <v>117</v>
      </c>
      <c r="D19" s="145"/>
      <c r="E19" s="140"/>
      <c r="H19" s="111"/>
      <c r="I19" s="112"/>
      <c r="J19" s="112"/>
      <c r="K19" s="1"/>
      <c r="L19" s="128"/>
    </row>
    <row r="20" spans="3:12" ht="12.75">
      <c r="C20" s="133" t="s">
        <v>115</v>
      </c>
      <c r="D20" s="145"/>
      <c r="E20" s="140" t="s">
        <v>13</v>
      </c>
      <c r="H20" s="106" t="s">
        <v>75</v>
      </c>
      <c r="I20" s="113">
        <v>11639</v>
      </c>
      <c r="J20" s="129"/>
      <c r="K20" s="130"/>
      <c r="L20" s="131"/>
    </row>
    <row r="21" spans="3:5" ht="12.75">
      <c r="C21" s="133" t="s">
        <v>140</v>
      </c>
      <c r="D21" s="145"/>
      <c r="E21" s="140" t="s">
        <v>13</v>
      </c>
    </row>
    <row r="22" spans="3:5" ht="41.25">
      <c r="C22" s="133" t="s">
        <v>169</v>
      </c>
      <c r="D22" s="145"/>
      <c r="E22" s="140" t="s">
        <v>147</v>
      </c>
    </row>
    <row r="23" spans="3:5" ht="12.75">
      <c r="C23" s="204" t="s">
        <v>142</v>
      </c>
      <c r="D23" s="205"/>
      <c r="E23" s="206"/>
    </row>
    <row r="24" spans="3:5" ht="45.75" customHeight="1" thickBot="1">
      <c r="C24" s="210" t="s">
        <v>160</v>
      </c>
      <c r="D24" s="211"/>
      <c r="E24" s="212"/>
    </row>
    <row r="25" ht="54" customHeight="1"/>
    <row r="26" ht="45.75" customHeight="1"/>
  </sheetData>
  <sheetProtection sheet="1" objects="1" scenarios="1"/>
  <mergeCells count="10">
    <mergeCell ref="H6:J6"/>
    <mergeCell ref="C5:E5"/>
    <mergeCell ref="D15:D16"/>
    <mergeCell ref="E15:E16"/>
    <mergeCell ref="D17:D18"/>
    <mergeCell ref="E17:E18"/>
    <mergeCell ref="C24:E24"/>
    <mergeCell ref="C6:E6"/>
    <mergeCell ref="C7:E7"/>
    <mergeCell ref="C23:E23"/>
  </mergeCells>
  <printOptions/>
  <pageMargins left="0.75" right="0.75" top="1" bottom="1" header="0.5" footer="0.5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C4:L22"/>
  <sheetViews>
    <sheetView workbookViewId="0" topLeftCell="A1">
      <selection activeCell="F22" sqref="F22"/>
    </sheetView>
  </sheetViews>
  <sheetFormatPr defaultColWidth="9.140625" defaultRowHeight="12.75"/>
  <cols>
    <col min="3" max="3" width="41.00390625" style="0" customWidth="1"/>
    <col min="4" max="4" width="16.28125" style="0" customWidth="1"/>
    <col min="8" max="8" width="15.00390625" style="0" bestFit="1" customWidth="1"/>
  </cols>
  <sheetData>
    <row r="4" spans="3:4" ht="12.75">
      <c r="C4" s="151" t="s">
        <v>171</v>
      </c>
      <c r="D4" s="152"/>
    </row>
    <row r="5" ht="13.5" thickBot="1"/>
    <row r="6" spans="3:5" ht="12.75">
      <c r="C6" s="227" t="s">
        <v>130</v>
      </c>
      <c r="D6" s="228"/>
      <c r="E6" s="229"/>
    </row>
    <row r="7" spans="3:12" ht="13.5" customHeight="1">
      <c r="C7" s="230" t="s">
        <v>168</v>
      </c>
      <c r="D7" s="231"/>
      <c r="E7" s="232"/>
      <c r="H7" s="192" t="s">
        <v>106</v>
      </c>
      <c r="I7" s="193"/>
      <c r="J7" s="193"/>
      <c r="K7" s="121"/>
      <c r="L7" s="122"/>
    </row>
    <row r="8" spans="3:12" ht="15.75">
      <c r="C8" s="233" t="s">
        <v>131</v>
      </c>
      <c r="D8" s="234"/>
      <c r="E8" s="235"/>
      <c r="H8" s="104"/>
      <c r="I8" s="119" t="s">
        <v>60</v>
      </c>
      <c r="J8" s="120" t="s">
        <v>61</v>
      </c>
      <c r="K8" s="123" t="s">
        <v>123</v>
      </c>
      <c r="L8" s="124" t="s">
        <v>124</v>
      </c>
    </row>
    <row r="9" spans="3:12" ht="15.75">
      <c r="C9" s="146" t="s">
        <v>162</v>
      </c>
      <c r="D9" s="147"/>
      <c r="E9" s="148" t="s">
        <v>163</v>
      </c>
      <c r="H9" s="104" t="s">
        <v>73</v>
      </c>
      <c r="I9" s="108">
        <v>0.00022</v>
      </c>
      <c r="J9" s="117">
        <v>1</v>
      </c>
      <c r="K9" s="132" t="s">
        <v>125</v>
      </c>
      <c r="L9" s="126" t="s">
        <v>27</v>
      </c>
    </row>
    <row r="10" spans="3:12" ht="25.5">
      <c r="C10" s="146" t="s">
        <v>150</v>
      </c>
      <c r="D10" s="147"/>
      <c r="E10" s="148" t="s">
        <v>136</v>
      </c>
      <c r="H10" s="104" t="s">
        <v>107</v>
      </c>
      <c r="I10" s="108">
        <f>+I16/1000</f>
        <v>0.000844</v>
      </c>
      <c r="J10" s="117">
        <v>9.567</v>
      </c>
      <c r="K10" s="132">
        <v>1.971</v>
      </c>
      <c r="L10" s="126" t="s">
        <v>57</v>
      </c>
    </row>
    <row r="11" spans="3:12" ht="12.75">
      <c r="C11" s="146" t="s">
        <v>164</v>
      </c>
      <c r="D11" s="147"/>
      <c r="E11" s="148" t="str">
        <f>"€/"&amp;D4</f>
        <v>€/</v>
      </c>
      <c r="H11" s="104" t="s">
        <v>65</v>
      </c>
      <c r="I11" s="108">
        <f>+I17/1000</f>
        <v>0.00086</v>
      </c>
      <c r="J11" s="117">
        <v>10.395</v>
      </c>
      <c r="K11" s="132">
        <v>2.651</v>
      </c>
      <c r="L11" s="126" t="s">
        <v>7</v>
      </c>
    </row>
    <row r="12" spans="3:12" ht="12.75">
      <c r="C12" s="146" t="s">
        <v>156</v>
      </c>
      <c r="D12" s="236"/>
      <c r="E12" s="237" t="s">
        <v>11</v>
      </c>
      <c r="H12" s="104" t="s">
        <v>8</v>
      </c>
      <c r="I12" s="108">
        <f>+I18/1000</f>
        <v>0.000575</v>
      </c>
      <c r="J12" s="118">
        <v>12.833</v>
      </c>
      <c r="K12" s="132">
        <v>1.563</v>
      </c>
      <c r="L12" s="127" t="s">
        <v>7</v>
      </c>
    </row>
    <row r="13" spans="3:12" ht="12.75">
      <c r="C13" s="146" t="s">
        <v>165</v>
      </c>
      <c r="D13" s="236"/>
      <c r="E13" s="237"/>
      <c r="H13" s="104" t="s">
        <v>74</v>
      </c>
      <c r="I13" s="108">
        <f>+I19/1000</f>
        <v>0.000901</v>
      </c>
      <c r="J13" s="117">
        <v>11.433</v>
      </c>
      <c r="K13" s="132">
        <v>3.126</v>
      </c>
      <c r="L13" s="126" t="s">
        <v>10</v>
      </c>
    </row>
    <row r="14" spans="3:12" ht="25.5">
      <c r="C14" s="146" t="s">
        <v>166</v>
      </c>
      <c r="D14" s="147"/>
      <c r="E14" s="148">
        <f>D4</f>
        <v>0</v>
      </c>
      <c r="H14" s="104"/>
      <c r="I14" s="109"/>
      <c r="J14" s="109"/>
      <c r="K14" s="125"/>
      <c r="L14" s="128"/>
    </row>
    <row r="15" spans="3:12" ht="12.75">
      <c r="C15" s="146" t="s">
        <v>158</v>
      </c>
      <c r="D15" s="236"/>
      <c r="E15" s="237" t="s">
        <v>13</v>
      </c>
      <c r="H15" s="104"/>
      <c r="I15" s="110" t="s">
        <v>63</v>
      </c>
      <c r="J15" s="110" t="s">
        <v>64</v>
      </c>
      <c r="K15" s="125"/>
      <c r="L15" s="128"/>
    </row>
    <row r="16" spans="3:12" ht="12.75">
      <c r="C16" s="146" t="s">
        <v>167</v>
      </c>
      <c r="D16" s="236"/>
      <c r="E16" s="237"/>
      <c r="H16" s="104" t="s">
        <v>107</v>
      </c>
      <c r="I16" s="116">
        <v>0.844</v>
      </c>
      <c r="J16" s="116">
        <v>2.335</v>
      </c>
      <c r="K16" s="125"/>
      <c r="L16" s="128"/>
    </row>
    <row r="17" spans="3:12" ht="12.75">
      <c r="C17" s="146" t="s">
        <v>117</v>
      </c>
      <c r="D17" s="147"/>
      <c r="E17" s="148"/>
      <c r="H17" s="104" t="s">
        <v>65</v>
      </c>
      <c r="I17" s="116">
        <v>0.86</v>
      </c>
      <c r="J17" s="116">
        <v>3.083</v>
      </c>
      <c r="K17" s="125"/>
      <c r="L17" s="128"/>
    </row>
    <row r="18" spans="3:12" ht="12.75">
      <c r="C18" s="149" t="s">
        <v>115</v>
      </c>
      <c r="D18" s="147"/>
      <c r="E18" s="148" t="s">
        <v>13</v>
      </c>
      <c r="H18" s="104" t="s">
        <v>8</v>
      </c>
      <c r="I18" s="116">
        <v>0.575</v>
      </c>
      <c r="J18" s="116">
        <v>2.717</v>
      </c>
      <c r="K18" s="125"/>
      <c r="L18" s="128"/>
    </row>
    <row r="19" spans="3:12" ht="12.75">
      <c r="C19" s="149" t="s">
        <v>140</v>
      </c>
      <c r="D19" s="147"/>
      <c r="E19" s="148" t="s">
        <v>13</v>
      </c>
      <c r="H19" s="104" t="s">
        <v>74</v>
      </c>
      <c r="I19" s="116">
        <v>0.901</v>
      </c>
      <c r="J19" s="116">
        <v>3.21</v>
      </c>
      <c r="K19" s="125"/>
      <c r="L19" s="128"/>
    </row>
    <row r="20" spans="3:12" ht="14.25">
      <c r="C20" s="146" t="s">
        <v>148</v>
      </c>
      <c r="D20" s="147"/>
      <c r="E20" s="148" t="s">
        <v>147</v>
      </c>
      <c r="H20" s="111"/>
      <c r="I20" s="112"/>
      <c r="J20" s="112"/>
      <c r="K20" s="1"/>
      <c r="L20" s="128"/>
    </row>
    <row r="21" spans="3:12" ht="12.75" customHeight="1">
      <c r="C21" s="238" t="s">
        <v>142</v>
      </c>
      <c r="D21" s="239"/>
      <c r="E21" s="240"/>
      <c r="H21" s="106" t="s">
        <v>75</v>
      </c>
      <c r="I21" s="113">
        <v>11639</v>
      </c>
      <c r="J21" s="129"/>
      <c r="K21" s="130"/>
      <c r="L21" s="131"/>
    </row>
    <row r="22" spans="3:5" ht="38.25" customHeight="1" thickBot="1">
      <c r="C22" s="224" t="s">
        <v>160</v>
      </c>
      <c r="D22" s="225"/>
      <c r="E22" s="226"/>
    </row>
    <row r="25" ht="54" customHeight="1"/>
    <row r="26" ht="45.75" customHeight="1"/>
  </sheetData>
  <sheetProtection sheet="1" objects="1" scenarios="1"/>
  <mergeCells count="10">
    <mergeCell ref="H7:J7"/>
    <mergeCell ref="D15:D16"/>
    <mergeCell ref="E15:E16"/>
    <mergeCell ref="C21:E21"/>
    <mergeCell ref="C22:E22"/>
    <mergeCell ref="C6:E6"/>
    <mergeCell ref="C7:E7"/>
    <mergeCell ref="C8:E8"/>
    <mergeCell ref="D12:D13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colBreaks count="1" manualBreakCount="1">
    <brk id="5" min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consip</dc:creator>
  <cp:keywords/>
  <dc:description/>
  <cp:lastModifiedBy>pietro.pacchione</cp:lastModifiedBy>
  <cp:lastPrinted>2006-02-15T16:00:19Z</cp:lastPrinted>
  <dcterms:created xsi:type="dcterms:W3CDTF">2006-01-10T14:45:35Z</dcterms:created>
  <dcterms:modified xsi:type="dcterms:W3CDTF">2006-02-15T18:08:28Z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541241513</vt:i4>
  </property>
  <property fmtid="{D5CDD505-2E9C-101B-9397-08002B2CF9AE}" pid="4" name="_EmailSubje">
    <vt:lpwstr>Documentazione Servizio Integrato Energia</vt:lpwstr>
  </property>
  <property fmtid="{D5CDD505-2E9C-101B-9397-08002B2CF9AE}" pid="5" name="_AuthorEma">
    <vt:lpwstr>pietro.pacchione@tesoro.it</vt:lpwstr>
  </property>
  <property fmtid="{D5CDD505-2E9C-101B-9397-08002B2CF9AE}" pid="6" name="_AuthorEmailDisplayNa">
    <vt:lpwstr>Pacchione Pietro</vt:lpwstr>
  </property>
</Properties>
</file>