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tabRatio="677" activeTab="0"/>
  </bookViews>
  <sheets>
    <sheet name="input" sheetId="1" r:id="rId1"/>
    <sheet name="Lotto 1" sheetId="2" r:id="rId2"/>
    <sheet name="Lotto 2" sheetId="3" r:id="rId3"/>
    <sheet name="Lotto 3" sheetId="4" r:id="rId4"/>
    <sheet name="Lotto 4" sheetId="5" r:id="rId5"/>
    <sheet name="Lotto 5" sheetId="6" r:id="rId6"/>
    <sheet name="Lotto 6" sheetId="7" r:id="rId7"/>
    <sheet name="Lotto 7" sheetId="8" r:id="rId8"/>
    <sheet name="Lotto 8" sheetId="9" r:id="rId9"/>
    <sheet name="Lotto 9" sheetId="10" r:id="rId10"/>
    <sheet name="Lotto 10" sheetId="11" r:id="rId11"/>
    <sheet name="Lotto 11" sheetId="12" r:id="rId12"/>
    <sheet name="Lotto 12" sheetId="13" r:id="rId13"/>
  </sheets>
  <definedNames>
    <definedName name="_xlnm.Print_Area" localSheetId="1">'Lotto 1'!$A$1:$E$31</definedName>
    <definedName name="_xlnm.Print_Area" localSheetId="10">'Lotto 10'!$A$1:$E$31</definedName>
    <definedName name="_xlnm.Print_Area" localSheetId="11">'Lotto 11'!$A$1:$E$31</definedName>
    <definedName name="_xlnm.Print_Area" localSheetId="12">'Lotto 12'!$A$1:$E$27</definedName>
    <definedName name="_xlnm.Print_Area" localSheetId="2">'Lotto 2'!$A$1:$E$31</definedName>
    <definedName name="_xlnm.Print_Area" localSheetId="3">'Lotto 3'!$A$1:$E$31</definedName>
    <definedName name="_xlnm.Print_Area" localSheetId="4">'Lotto 4'!$A$1:$E$31</definedName>
    <definedName name="_xlnm.Print_Area" localSheetId="5">'Lotto 5'!$A$1:$E$31</definedName>
    <definedName name="_xlnm.Print_Area" localSheetId="6">'Lotto 6'!$A$1:$E$31</definedName>
    <definedName name="_xlnm.Print_Area" localSheetId="7">'Lotto 7'!$A$1:$E$31</definedName>
    <definedName name="_xlnm.Print_Area" localSheetId="8">'Lotto 8'!$A$1:$E$31</definedName>
    <definedName name="_xlnm.Print_Area" localSheetId="9">'Lotto 9'!$A$1:$E$31</definedName>
  </definedNames>
  <calcPr fullCalcOnLoad="1"/>
</workbook>
</file>

<file path=xl/sharedStrings.xml><?xml version="1.0" encoding="utf-8"?>
<sst xmlns="http://schemas.openxmlformats.org/spreadsheetml/2006/main" count="331" uniqueCount="46">
  <si>
    <t>Check</t>
  </si>
  <si>
    <t>Dichiarazione d'offerta -  Tabella Elenco Prezzi - Lotto 1</t>
  </si>
  <si>
    <t>vincoli</t>
  </si>
  <si>
    <r>
      <t>P3G</t>
    </r>
    <r>
      <rPr>
        <sz val="10"/>
        <rFont val="Times New Roman"/>
        <family val="1"/>
      </rPr>
      <t xml:space="preserve"> : corrispettivo unitario offerto per gli impianti alimentati a gasolio, espresso in € / (grado giorno x ora x 1000 mc), arrotondato alla sesta cifra decimale per Volume Lordo Riscaldato oltre  20.000 metri cubi</t>
    </r>
  </si>
  <si>
    <r>
      <t>P1G</t>
    </r>
    <r>
      <rPr>
        <sz val="10"/>
        <rFont val="Times New Roman"/>
        <family val="1"/>
      </rPr>
      <t xml:space="preserve"> : corrispettivo unitario offerto per gli impianti alimentati a gasolio, espresso in € / (grado giorno x ora x 1000 mc), arrotondato alla sesta cifra decimale per Volume Lordo Riscaldato inferiore a 5.000 metri cubi;</t>
    </r>
  </si>
  <si>
    <r>
      <t>P2G</t>
    </r>
    <r>
      <rPr>
        <sz val="10"/>
        <rFont val="Times New Roman"/>
        <family val="1"/>
      </rPr>
      <t xml:space="preserve"> : corrispettivo unitario offerto per gli impianti alimentati a gasolio, espresso in € / (grado giorno x ora x 1000 mc), arrotondato alla sesta cifra decimale per Volume Lordo Riscaldato compreso tra 5.000 metri cubi e 20.000 metri cubi</t>
    </r>
  </si>
  <si>
    <t xml:space="preserve">Prezzo offerto (cifre) </t>
  </si>
  <si>
    <t xml:space="preserve">Prezzo offerto (lettere) </t>
  </si>
  <si>
    <r>
      <t>PG</t>
    </r>
    <r>
      <rPr>
        <sz val="10"/>
        <rFont val="Times New Roman"/>
        <family val="1"/>
      </rPr>
      <t xml:space="preserve"> = 0,3*P1G + 0,4*P2G + 0,3*P3G</t>
    </r>
  </si>
  <si>
    <r>
      <t xml:space="preserve">P1M </t>
    </r>
    <r>
      <rPr>
        <sz val="10"/>
        <rFont val="Times New Roman"/>
        <family val="1"/>
      </rPr>
      <t>: corrispettivo unitario offerto per gli impianti alimentati a metano, espresso in € / (grado giorno x ora x 1000 mc), arrotondato alla sesta cifra decimale per Volume Lordo Riscaldato inferiore a 5.000 metri cubi</t>
    </r>
  </si>
  <si>
    <r>
      <t>P2M</t>
    </r>
    <r>
      <rPr>
        <sz val="10"/>
        <rFont val="Times New Roman"/>
        <family val="1"/>
      </rPr>
      <t xml:space="preserve"> : corrispettivo unitario offerto per gli impianti alimentati a metano, espresso in € / (grado giorno x ora x 1000 mc), arrotondato alla sesta cifra decimale per Volume Lordo Riscaldato compreso tra 5.000 metri cubi e 20.000 metri cubi</t>
    </r>
  </si>
  <si>
    <r>
      <t>P3M</t>
    </r>
    <r>
      <rPr>
        <sz val="10"/>
        <rFont val="Times New Roman"/>
        <family val="1"/>
      </rPr>
      <t xml:space="preserve"> : corrispettivo unitario offerto per gli impianti alimentati a metano, espresso in € / (grado giorno x ora x 1000 mc), arrotondato alla sesta cifra decimale per Volume Lordo Riscaldato oltre  20.000 metri cubi</t>
    </r>
  </si>
  <si>
    <t xml:space="preserve"> impianti alimentati a GPL,  metano o altro combustibile gassoso</t>
  </si>
  <si>
    <r>
      <t xml:space="preserve">PB: </t>
    </r>
    <r>
      <rPr>
        <sz val="10"/>
        <rFont val="Times New Roman"/>
        <family val="1"/>
      </rPr>
      <t>Base d’asta per il prezzo offerto (PO), IVA esclusa (PB = 0,3*PBG + 0,7*PBM)</t>
    </r>
  </si>
  <si>
    <r>
      <t xml:space="preserve">PO: </t>
    </r>
    <r>
      <rPr>
        <sz val="10"/>
        <rFont val="Times New Roman"/>
        <family val="1"/>
      </rPr>
      <t>prezzo offerto, IVA esclusa (PO = 0,3*PG + 0,7*PM)</t>
    </r>
  </si>
  <si>
    <r>
      <t xml:space="preserve">PS: </t>
    </r>
    <r>
      <rPr>
        <sz val="10"/>
        <rFont val="Times New Roman"/>
        <family val="1"/>
      </rPr>
      <t>prezzo soglia, IVA esclusa</t>
    </r>
  </si>
  <si>
    <r>
      <t>PM</t>
    </r>
    <r>
      <rPr>
        <sz val="10"/>
        <rFont val="Times New Roman"/>
        <family val="1"/>
      </rPr>
      <t xml:space="preserve"> = 0,3*P1M + 0,4*P2M + 0,3*P3M</t>
    </r>
  </si>
  <si>
    <r>
      <t>PBG</t>
    </r>
    <r>
      <rPr>
        <sz val="10"/>
        <rFont val="Times New Roman"/>
        <family val="1"/>
      </rPr>
      <t>: base d’asta per gli impianti alimentatia Gasolio o altro combustibile liquido o solido, IVA esclusa</t>
    </r>
  </si>
  <si>
    <r>
      <t xml:space="preserve">PE: </t>
    </r>
    <r>
      <rPr>
        <sz val="10"/>
        <rFont val="Times New Roman"/>
        <family val="1"/>
      </rPr>
      <t>Punteggio Economico</t>
    </r>
  </si>
  <si>
    <t xml:space="preserve"> impianti alimentati a gasolio o altro combustibile liquido o solido</t>
  </si>
  <si>
    <t>Dichiarazione d'offerta -  Tabella Elenco Prezzi - Lotto 12</t>
  </si>
  <si>
    <r>
      <t xml:space="preserve">P1GPL </t>
    </r>
    <r>
      <rPr>
        <sz val="10"/>
        <rFont val="Times New Roman"/>
        <family val="1"/>
      </rPr>
      <t>: corrispettivo unitario offerto per gli impianti alimentati a GPL, espresso in € / (grado giorno x ora x 1000 mc), arrotondato alla sesta cifra decimale per Volume Lordo Riscaldato inferiore a 5.000 metri cubi</t>
    </r>
  </si>
  <si>
    <r>
      <t>P2GPL</t>
    </r>
    <r>
      <rPr>
        <sz val="10"/>
        <rFont val="Times New Roman"/>
        <family val="1"/>
      </rPr>
      <t xml:space="preserve"> : corrispettivo unitario offerto per gli impianti alimentati a GPL, espresso in € / (grado giorno x ora x 1000 mc), arrotondato alla sesta cifra decimale per Volume Lordo Riscaldato compreso tra 5.000 metri cubi e 20.000 metri cubi</t>
    </r>
  </si>
  <si>
    <r>
      <t>P3GPL</t>
    </r>
    <r>
      <rPr>
        <sz val="10"/>
        <rFont val="Times New Roman"/>
        <family val="1"/>
      </rPr>
      <t xml:space="preserve"> : corrispettivo unitario offerto per gli impianti alimentati a GPL, espresso in € / (grado giorno x ora x 1000 mc), arrotondato alla sesta cifra decimale per Volume Lordo Riscaldato oltre  20.000 metri cubi</t>
    </r>
  </si>
  <si>
    <t xml:space="preserve"> impianti alimentati a GPL o altro combustibile gassoso</t>
  </si>
  <si>
    <r>
      <t>PGPL</t>
    </r>
    <r>
      <rPr>
        <sz val="10"/>
        <rFont val="Times New Roman"/>
        <family val="1"/>
      </rPr>
      <t xml:space="preserve"> = 0,3*P1GPL + 0,4*P2GPL + 0,3*P3GPL</t>
    </r>
  </si>
  <si>
    <r>
      <t xml:space="preserve">PO: </t>
    </r>
    <r>
      <rPr>
        <sz val="10"/>
        <rFont val="Times New Roman"/>
        <family val="1"/>
      </rPr>
      <t>prezzo offerto, IVA esclusa (PO = 0,5*PG + 0,5*PGPL)</t>
    </r>
  </si>
  <si>
    <r>
      <t>PB</t>
    </r>
    <r>
      <rPr>
        <sz val="10"/>
        <rFont val="Times New Roman"/>
        <family val="1"/>
      </rPr>
      <t>: base d’asta, IVA esclusa</t>
    </r>
  </si>
  <si>
    <t>Dichiarazione d'offerta -  Tabella Elenco Prezzi - Lotto 2</t>
  </si>
  <si>
    <t>Dichiarazione d'offerta -  Tabella Elenco Prezzi - Lotto 11</t>
  </si>
  <si>
    <t>Dichiarazione d'offerta -  Tabella Elenco Prezzi - Lotto 10</t>
  </si>
  <si>
    <t>Dichiarazione d'offerta -  Tabella Elenco Prezzi - Lotto 9</t>
  </si>
  <si>
    <t>Dichiarazione d'offerta -  Tabella Elenco Prezzi - Lotto 8</t>
  </si>
  <si>
    <t>Dichiarazione d'offerta -  Tabella Elenco Prezzi - Lotto 7</t>
  </si>
  <si>
    <t>Dichiarazione d'offerta -  Tabella Elenco Prezzi - Lotto 6</t>
  </si>
  <si>
    <t>Dichiarazione d'offerta -  Tabella Elenco Prezzi - Lotto 5</t>
  </si>
  <si>
    <t>Dichiarazione d'offerta -  Tabella Elenco Prezzi - Lotto 4</t>
  </si>
  <si>
    <t>Dichiarazione d'offerta -  Tabella Elenco Prezzi - Lotto 3</t>
  </si>
  <si>
    <t>lotto</t>
  </si>
  <si>
    <t>Si precisa che il foglio excel “Dichiarazione d'offerta -  Tabella Elenco Prezzi”  ha l’esclusiva funzione di supportare e facilitare la predisposizione dell’offerta economica e non dovrà essere prodotto nella documentazione di gara. In ogni caso è esclusa qualunque forma di responsabilità per l’ipotesi di mal funzionamento delle formule contenute nel foglio in oggetto.</t>
  </si>
  <si>
    <t>PBG</t>
  </si>
  <si>
    <t>PBM</t>
  </si>
  <si>
    <r>
      <t>PBM</t>
    </r>
    <r>
      <rPr>
        <sz val="10"/>
        <rFont val="Times New Roman"/>
        <family val="1"/>
      </rPr>
      <t>: base d’asta per gli impianti alimentati a metano, GPL ed altri combustibili gassosi, IVA esclusa</t>
    </r>
  </si>
  <si>
    <t>Si precisa che il foglio excel “Dichiarazione d'offerta -  Tabella Elenco Prezzi”  ha l’esclusiva funzione di supportare e facilitare la predisposizione dell’offerta economica e non dovrà essere prodotto nella documentazione di gara. In ogni caso è esclusa qualunque forma di responsabilità per l’ipotesi di mal funzionamento delle formule contenute nel foglio in oggetto</t>
  </si>
  <si>
    <t>PBGPL</t>
  </si>
  <si>
    <t>PS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</si>
</sst>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[$€-2]\ #,##0.00"/>
    <numFmt numFmtId="172" formatCode="_-[$€-2]\ * #,##0.00_-;\-[$€-2]\ * #,##0.00_-;_-[$€-2]\ * &quot;-&quot;??_-;_-@_-"/>
    <numFmt numFmtId="173" formatCode="_-[$€-2]\ * #,##0_-;\-[$€-2]\ * #,##0_-;_-[$€-2]\ * &quot;-&quot;_-;_-@_-"/>
    <numFmt numFmtId="174" formatCode="0.0"/>
    <numFmt numFmtId="175" formatCode="h\.mm\.ss"/>
    <numFmt numFmtId="176" formatCode="[$-F400]h:mm:ss\ AM/PM"/>
    <numFmt numFmtId="177" formatCode="[$-410]dddd\ d\ mmmm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[$€-2]\ * #,##0.00_-;\-[$€-2]\ * #,##0.00_-;_-[$€-2]\ * &quot;-&quot;??_-"/>
    <numFmt numFmtId="183" formatCode="_-[$€-2]\ * #,##0.0_-;\-[$€-2]\ * #,##0.0_-;_-[$€-2]\ * &quot;-&quot;??_-"/>
    <numFmt numFmtId="184" formatCode="_-[$€-2]\ * #,##0_-;\-[$€-2]\ * #,##0_-;_-[$€-2]\ * &quot;-&quot;??_-"/>
    <numFmt numFmtId="185" formatCode="0.000"/>
    <numFmt numFmtId="186" formatCode="0.0000"/>
    <numFmt numFmtId="187" formatCode="0.00000"/>
    <numFmt numFmtId="188" formatCode="0.000000"/>
    <numFmt numFmtId="189" formatCode="0.00000000"/>
    <numFmt numFmtId="190" formatCode="0.0000000"/>
    <numFmt numFmtId="191" formatCode="0.000000000"/>
    <numFmt numFmtId="192" formatCode="_-* #,##0.0_-;\-* #,##0.0_-;_-* &quot;-&quot;_-;_-@_-"/>
    <numFmt numFmtId="193" formatCode="_-* #,##0.00_-;\-* #,##0.00_-;_-* &quot;-&quot;_-;_-@_-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0.0000000000"/>
    <numFmt numFmtId="198" formatCode="[$€-2]\ #,##0"/>
    <numFmt numFmtId="199" formatCode="[$€-2]\ #,##0.00;\-[$€-2]\ #,##0.00"/>
    <numFmt numFmtId="200" formatCode="[$€-2]\ #.##000_);[Red]\([$€-2]\ #.##000\)"/>
    <numFmt numFmtId="201" formatCode="_-[$€-2]\ * #,##0.000_-;\-[$€-2]\ * #,##0.000_-;_-[$€-2]\ * &quot;-&quot;??_-;_-@_-"/>
    <numFmt numFmtId="202" formatCode="_-[$€-2]\ * #,##0.0000_-;\-[$€-2]\ * #,##0.0000_-;_-[$€-2]\ * &quot;-&quot;??_-;_-@_-"/>
    <numFmt numFmtId="203" formatCode="_-[$€-2]\ * #,##0.00000_-;\-[$€-2]\ * #,##0.00000_-;_-[$€-2]\ * &quot;-&quot;??_-;_-@_-"/>
    <numFmt numFmtId="204" formatCode="_-[$€-2]\ * #,##0.000000_-;\-[$€-2]\ * #,##0.000000_-;_-[$€-2]\ * &quot;-&quot;??_-;_-@_-"/>
    <numFmt numFmtId="205" formatCode="_-[$€-2]\ * #,##0.0_-;\-[$€-2]\ * #,##0.0_-;_-[$€-2]\ * &quot;-&quot;??_-;_-@_-"/>
    <numFmt numFmtId="206" formatCode="_-[$€-2]\ * #,##0_-;\-[$€-2]\ * #,##0_-;_-[$€-2]\ * &quot;-&quot;??_-;_-@_-"/>
    <numFmt numFmtId="207" formatCode="_-[$€-2]\ * #,##0.0000000_-;\-[$€-2]\ * #,##0.0000000_-;_-[$€-2]\ * &quot;-&quot;??_-;_-@_-"/>
    <numFmt numFmtId="208" formatCode="_-[$€-2]\ * #,##0.00000000_-;\-[$€-2]\ * #,##0.00000000_-;_-[$€-2]\ * &quot;-&quot;??_-;_-@_-"/>
    <numFmt numFmtId="209" formatCode="_-[$€-2]\ * #,##0.000000_-;\-[$€-2]\ * #,##0.000000_-;_-[$€-2]\ * &quot;-&quot;??????_-;_-@_-"/>
    <numFmt numFmtId="210" formatCode="#,##0.000000_ ;\-#,##0.000000\ "/>
    <numFmt numFmtId="211" formatCode="#,##0.00000_ ;\-#,##0.00000\ "/>
    <numFmt numFmtId="212" formatCode="#,##0.0000_ ;\-#,##0.0000\ "/>
    <numFmt numFmtId="213" formatCode="#,##0.000_ ;\-#,##0.000\ "/>
    <numFmt numFmtId="214" formatCode="#,##0.0000000_ ;\-#,##0.0000000\ "/>
  </numFmts>
  <fonts count="12">
    <font>
      <sz val="10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2" xfId="0" applyNumberFormat="1" applyFont="1" applyBorder="1" applyAlignment="1" applyProtection="1">
      <alignment horizontal="right" vertical="top" wrapText="1"/>
      <protection locked="0"/>
    </xf>
    <xf numFmtId="3" fontId="4" fillId="0" borderId="3" xfId="0" applyNumberFormat="1" applyFont="1" applyBorder="1" applyAlignment="1" applyProtection="1">
      <alignment horizontal="right" vertical="top" wrapText="1"/>
      <protection locked="0"/>
    </xf>
    <xf numFmtId="3" fontId="4" fillId="0" borderId="0" xfId="0" applyNumberFormat="1" applyFont="1" applyBorder="1" applyAlignment="1" applyProtection="1">
      <alignment horizontal="center" vertical="top" wrapText="1"/>
      <protection/>
    </xf>
    <xf numFmtId="0" fontId="4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 vertical="top" wrapText="1"/>
      <protection/>
    </xf>
    <xf numFmtId="0" fontId="2" fillId="2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Font="1" applyBorder="1" applyAlignment="1" applyProtection="1">
      <alignment horizontal="justify" vertical="top" wrapText="1"/>
      <protection/>
    </xf>
    <xf numFmtId="172" fontId="4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NumberFormat="1" applyAlignment="1" applyProtection="1">
      <alignment/>
      <protection/>
    </xf>
    <xf numFmtId="3" fontId="4" fillId="0" borderId="3" xfId="0" applyNumberFormat="1" applyFont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left" vertical="top" wrapText="1"/>
      <protection/>
    </xf>
    <xf numFmtId="188" fontId="4" fillId="0" borderId="3" xfId="0" applyNumberFormat="1" applyFont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justify" vertical="top" wrapText="1"/>
      <protection/>
    </xf>
    <xf numFmtId="0" fontId="2" fillId="0" borderId="4" xfId="0" applyFont="1" applyBorder="1" applyAlignment="1" applyProtection="1">
      <alignment horizontal="justify" vertical="top" wrapText="1"/>
      <protection/>
    </xf>
    <xf numFmtId="204" fontId="4" fillId="0" borderId="0" xfId="0" applyNumberFormat="1" applyFont="1" applyBorder="1" applyAlignment="1" applyProtection="1">
      <alignment horizontal="right" vertical="center" wrapText="1"/>
      <protection/>
    </xf>
    <xf numFmtId="188" fontId="4" fillId="0" borderId="0" xfId="0" applyNumberFormat="1" applyFont="1" applyBorder="1" applyAlignment="1" applyProtection="1">
      <alignment horizontal="right" vertical="center" wrapText="1"/>
      <protection locked="0"/>
    </xf>
    <xf numFmtId="3" fontId="4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left" vertical="top" wrapText="1"/>
      <protection/>
    </xf>
    <xf numFmtId="210" fontId="4" fillId="0" borderId="3" xfId="0" applyNumberFormat="1" applyFont="1" applyBorder="1" applyAlignment="1" applyProtection="1">
      <alignment horizontal="right" vertical="center" wrapText="1"/>
      <protection/>
    </xf>
    <xf numFmtId="213" fontId="4" fillId="0" borderId="3" xfId="0" applyNumberFormat="1" applyFont="1" applyBorder="1" applyAlignment="1" applyProtection="1">
      <alignment horizontal="right" vertical="center" wrapText="1"/>
      <protection/>
    </xf>
    <xf numFmtId="3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5" xfId="0" applyFont="1" applyBorder="1" applyAlignment="1" applyProtection="1">
      <alignment horizontal="justify" vertical="top" wrapText="1"/>
      <protection/>
    </xf>
    <xf numFmtId="172" fontId="4" fillId="0" borderId="6" xfId="0" applyNumberFormat="1" applyFont="1" applyBorder="1" applyAlignment="1" applyProtection="1">
      <alignment horizontal="right" vertical="top" wrapText="1"/>
      <protection/>
    </xf>
    <xf numFmtId="0" fontId="4" fillId="0" borderId="6" xfId="0" applyNumberFormat="1" applyFont="1" applyBorder="1" applyAlignment="1" applyProtection="1">
      <alignment horizontal="right" vertical="top" wrapText="1"/>
      <protection locked="0"/>
    </xf>
    <xf numFmtId="3" fontId="4" fillId="0" borderId="6" xfId="0" applyNumberFormat="1" applyFont="1" applyBorder="1" applyAlignment="1" applyProtection="1">
      <alignment horizontal="center" vertical="top" wrapText="1"/>
      <protection/>
    </xf>
    <xf numFmtId="188" fontId="7" fillId="0" borderId="3" xfId="0" applyNumberFormat="1" applyFont="1" applyBorder="1" applyAlignment="1">
      <alignment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3" fontId="2" fillId="0" borderId="3" xfId="0" applyNumberFormat="1" applyFont="1" applyBorder="1" applyAlignment="1" applyProtection="1">
      <alignment horizontal="center" vertical="center" wrapText="1"/>
      <protection/>
    </xf>
    <xf numFmtId="3" fontId="4" fillId="0" borderId="3" xfId="0" applyNumberFormat="1" applyFont="1" applyBorder="1" applyAlignment="1" applyProtection="1">
      <alignment horizontal="center" vertical="top" wrapText="1"/>
      <protection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right"/>
    </xf>
    <xf numFmtId="188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2" borderId="3" xfId="0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88" fontId="7" fillId="0" borderId="3" xfId="0" applyNumberFormat="1" applyFont="1" applyFill="1" applyBorder="1" applyAlignment="1">
      <alignment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dxfs count="2">
    <dxf>
      <font>
        <color rgb="FFFFFFFF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8"/>
  <sheetViews>
    <sheetView tabSelected="1" zoomScale="120" zoomScaleNormal="120" workbookViewId="0" topLeftCell="A1">
      <selection activeCell="E24" sqref="E24"/>
    </sheetView>
  </sheetViews>
  <sheetFormatPr defaultColWidth="9.140625" defaultRowHeight="12.75"/>
  <cols>
    <col min="3" max="3" width="10.7109375" style="0" customWidth="1"/>
    <col min="4" max="5" width="9.8515625" style="0" customWidth="1"/>
    <col min="6" max="6" width="10.00390625" style="0" customWidth="1"/>
    <col min="7" max="7" width="11.28125" style="0" customWidth="1"/>
  </cols>
  <sheetData>
    <row r="3" spans="2:5" ht="12.75">
      <c r="B3" s="41" t="s">
        <v>38</v>
      </c>
      <c r="C3" s="42" t="s">
        <v>40</v>
      </c>
      <c r="D3" s="42" t="s">
        <v>41</v>
      </c>
      <c r="E3" s="42" t="s">
        <v>45</v>
      </c>
    </row>
    <row r="4" spans="2:11" ht="12.75">
      <c r="B4" s="37">
        <v>1</v>
      </c>
      <c r="C4" s="32">
        <v>0.0016</v>
      </c>
      <c r="D4" s="32">
        <v>0.0014</v>
      </c>
      <c r="E4" s="32">
        <v>0.000438</v>
      </c>
      <c r="G4" s="44" t="s">
        <v>43</v>
      </c>
      <c r="H4" s="45"/>
      <c r="I4" s="45"/>
      <c r="J4" s="45"/>
      <c r="K4" s="46"/>
    </row>
    <row r="5" spans="2:11" ht="12.75">
      <c r="B5" s="37">
        <v>2</v>
      </c>
      <c r="C5" s="32">
        <v>0.0018</v>
      </c>
      <c r="D5" s="32">
        <v>0.0014</v>
      </c>
      <c r="E5" s="32">
        <v>0.000456</v>
      </c>
      <c r="F5" s="38"/>
      <c r="G5" s="47"/>
      <c r="H5" s="48"/>
      <c r="I5" s="48"/>
      <c r="J5" s="48"/>
      <c r="K5" s="49"/>
    </row>
    <row r="6" spans="2:11" ht="12.75">
      <c r="B6" s="37">
        <v>3</v>
      </c>
      <c r="C6" s="32">
        <v>0.0018</v>
      </c>
      <c r="D6" s="32">
        <v>0.0014</v>
      </c>
      <c r="E6" s="32">
        <v>0.000456</v>
      </c>
      <c r="F6" s="39"/>
      <c r="G6" s="47"/>
      <c r="H6" s="48"/>
      <c r="I6" s="48"/>
      <c r="J6" s="48"/>
      <c r="K6" s="49"/>
    </row>
    <row r="7" spans="2:11" ht="12.75">
      <c r="B7" s="37">
        <v>4</v>
      </c>
      <c r="C7" s="32">
        <v>0.0016</v>
      </c>
      <c r="D7" s="32">
        <v>0.0014</v>
      </c>
      <c r="E7" s="32">
        <v>0.000438</v>
      </c>
      <c r="F7" s="39"/>
      <c r="G7" s="47"/>
      <c r="H7" s="48"/>
      <c r="I7" s="48"/>
      <c r="J7" s="48"/>
      <c r="K7" s="49"/>
    </row>
    <row r="8" spans="2:11" ht="12.75">
      <c r="B8" s="37">
        <v>5</v>
      </c>
      <c r="C8" s="32">
        <v>0.0019</v>
      </c>
      <c r="D8" s="32">
        <v>0.0015</v>
      </c>
      <c r="E8" s="32">
        <v>0.000486</v>
      </c>
      <c r="F8" s="39"/>
      <c r="G8" s="47"/>
      <c r="H8" s="48"/>
      <c r="I8" s="48"/>
      <c r="J8" s="48"/>
      <c r="K8" s="49"/>
    </row>
    <row r="9" spans="2:11" ht="12.75">
      <c r="B9" s="37">
        <v>6</v>
      </c>
      <c r="C9" s="32">
        <v>0.0021</v>
      </c>
      <c r="D9" s="32">
        <v>0.0017</v>
      </c>
      <c r="E9" s="32">
        <v>0.000546</v>
      </c>
      <c r="F9" s="39"/>
      <c r="G9" s="47"/>
      <c r="H9" s="48"/>
      <c r="I9" s="48"/>
      <c r="J9" s="48"/>
      <c r="K9" s="49"/>
    </row>
    <row r="10" spans="2:11" ht="12.75">
      <c r="B10" s="37">
        <v>7</v>
      </c>
      <c r="C10" s="32">
        <v>0.0021</v>
      </c>
      <c r="D10" s="32">
        <v>0.0016</v>
      </c>
      <c r="E10" s="32">
        <v>0.000525</v>
      </c>
      <c r="F10" s="39"/>
      <c r="G10" s="47"/>
      <c r="H10" s="48"/>
      <c r="I10" s="48"/>
      <c r="J10" s="48"/>
      <c r="K10" s="49"/>
    </row>
    <row r="11" spans="2:11" ht="12.75">
      <c r="B11" s="37">
        <v>8</v>
      </c>
      <c r="C11" s="32">
        <v>0.0016</v>
      </c>
      <c r="D11" s="32">
        <v>0.0014</v>
      </c>
      <c r="E11" s="32">
        <v>0.000438</v>
      </c>
      <c r="F11" s="39"/>
      <c r="G11" s="47"/>
      <c r="H11" s="48"/>
      <c r="I11" s="48"/>
      <c r="J11" s="48"/>
      <c r="K11" s="49"/>
    </row>
    <row r="12" spans="2:11" ht="12.75">
      <c r="B12" s="37">
        <v>9</v>
      </c>
      <c r="C12" s="32">
        <v>0.0029</v>
      </c>
      <c r="D12" s="32">
        <v>0.0022</v>
      </c>
      <c r="E12" s="32">
        <v>0.000723</v>
      </c>
      <c r="F12" s="39"/>
      <c r="G12" s="50"/>
      <c r="H12" s="51"/>
      <c r="I12" s="51"/>
      <c r="J12" s="51"/>
      <c r="K12" s="52"/>
    </row>
    <row r="13" spans="2:7" ht="12.75">
      <c r="B13" s="37">
        <v>10</v>
      </c>
      <c r="C13" s="32">
        <v>0.0025</v>
      </c>
      <c r="D13" s="32">
        <v>0.0019</v>
      </c>
      <c r="E13" s="32">
        <v>0.000624</v>
      </c>
      <c r="F13" s="39"/>
      <c r="G13" s="40"/>
    </row>
    <row r="14" spans="2:7" ht="12.75">
      <c r="B14" s="37">
        <v>11</v>
      </c>
      <c r="C14" s="32">
        <v>0.0029</v>
      </c>
      <c r="D14" s="32">
        <v>0.0022</v>
      </c>
      <c r="E14" s="32">
        <v>0.000723</v>
      </c>
      <c r="F14" s="39"/>
      <c r="G14" s="40"/>
    </row>
    <row r="15" spans="6:7" ht="12.75">
      <c r="F15" s="39"/>
      <c r="G15" s="40"/>
    </row>
    <row r="16" spans="6:7" ht="12.75">
      <c r="F16" s="39"/>
      <c r="G16" s="40"/>
    </row>
    <row r="17" spans="2:7" ht="12.75">
      <c r="B17" s="41" t="s">
        <v>38</v>
      </c>
      <c r="C17" s="42" t="s">
        <v>40</v>
      </c>
      <c r="D17" s="42" t="s">
        <v>44</v>
      </c>
      <c r="E17" s="42" t="s">
        <v>45</v>
      </c>
      <c r="F17" s="39"/>
      <c r="G17" s="40"/>
    </row>
    <row r="18" spans="2:5" ht="12.75">
      <c r="B18" s="37">
        <v>12</v>
      </c>
      <c r="C18" s="32">
        <v>0.0029</v>
      </c>
      <c r="D18" s="43">
        <f>+C18</f>
        <v>0.0029</v>
      </c>
      <c r="E18" s="43">
        <v>0.000723</v>
      </c>
    </row>
    <row r="20" ht="12.75" customHeight="1"/>
  </sheetData>
  <mergeCells count="1">
    <mergeCell ref="G4:K1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31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+input!C12</f>
        <v>0.0029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0.00348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+input!D12</f>
        <v>0.0022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0.00264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0.00241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+input!E12</f>
        <v>0.000723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30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+input!C13</f>
        <v>0.0025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0.003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+input!D13</f>
        <v>0.0019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0.00228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0.00208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+input!E13</f>
        <v>0.000624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29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+input!C14</f>
        <v>0.0029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0.00348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30" customHeight="1">
      <c r="A13" s="17" t="s">
        <v>42</v>
      </c>
      <c r="B13" s="25">
        <f>+input!D14</f>
        <v>0.0022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0.00264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0.00241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+input!E14</f>
        <v>0.000723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E3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8.42187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20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15.75">
      <c r="A3" s="17" t="s">
        <v>27</v>
      </c>
      <c r="B3" s="25">
        <f>+input!C18</f>
        <v>0.0029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0.00348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15.75">
      <c r="A13" s="7"/>
      <c r="B13" s="8"/>
      <c r="C13" s="9"/>
      <c r="D13" s="8"/>
      <c r="E13" s="10"/>
    </row>
    <row r="14" spans="1:5" ht="25.5">
      <c r="A14" s="33" t="s">
        <v>24</v>
      </c>
      <c r="B14" s="33" t="s">
        <v>2</v>
      </c>
      <c r="C14" s="12" t="s">
        <v>6</v>
      </c>
      <c r="D14" s="33" t="s">
        <v>0</v>
      </c>
      <c r="E14" s="33" t="s">
        <v>7</v>
      </c>
    </row>
    <row r="15" spans="1:5" ht="9.75" customHeight="1">
      <c r="A15" s="60"/>
      <c r="B15" s="61"/>
      <c r="C15" s="61"/>
      <c r="D15" s="61"/>
      <c r="E15" s="62"/>
    </row>
    <row r="16" spans="1:5" ht="51">
      <c r="A16" s="19" t="s">
        <v>21</v>
      </c>
      <c r="B16" s="25">
        <f>ROUND(B3*1.2,6)</f>
        <v>0.00348</v>
      </c>
      <c r="C16" s="18"/>
      <c r="D16" s="16" t="str">
        <f>IF((C16&gt;B16)+(C16="")+(C16&lt;=0),"Errore","OK")</f>
        <v>Errore</v>
      </c>
      <c r="E16" s="3"/>
    </row>
    <row r="17" spans="1:5" ht="54" customHeight="1">
      <c r="A17" s="19" t="s">
        <v>22</v>
      </c>
      <c r="B17" s="25">
        <f>ROUND(C16*0.95,6)</f>
        <v>0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23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12.75">
      <c r="A19" s="13"/>
      <c r="B19" s="14"/>
      <c r="C19" s="5"/>
      <c r="D19" s="4"/>
      <c r="E19" s="1"/>
    </row>
    <row r="20" spans="1:5" ht="15.75">
      <c r="A20" s="17" t="s">
        <v>25</v>
      </c>
      <c r="B20" s="25">
        <f>+ROUND(0.3*C16+0.4*C17+0.3*C18,6)</f>
        <v>0</v>
      </c>
      <c r="C20" s="9"/>
      <c r="D20" s="16" t="str">
        <f>IF((B20&gt;B3)+(B20="")+(B20&lt;=0),"Errore","OK")</f>
        <v>Errore</v>
      </c>
      <c r="E20" s="10"/>
    </row>
    <row r="21" spans="1:5" ht="12.75">
      <c r="A21" s="13"/>
      <c r="B21" s="14"/>
      <c r="C21" s="5"/>
      <c r="D21" s="4"/>
      <c r="E21" s="1"/>
    </row>
    <row r="22" spans="1:5" ht="12.75">
      <c r="A22" s="17" t="s">
        <v>15</v>
      </c>
      <c r="B22" s="25">
        <f>+input!E18</f>
        <v>0.000723</v>
      </c>
      <c r="C22" s="5"/>
      <c r="D22" s="4"/>
      <c r="E22" s="1"/>
    </row>
    <row r="23" spans="1:5" ht="12.75">
      <c r="A23" s="13"/>
      <c r="B23" s="14"/>
      <c r="C23" s="5"/>
      <c r="D23" s="11" t="s">
        <v>0</v>
      </c>
      <c r="E23" s="1"/>
    </row>
    <row r="24" spans="1:5" ht="16.5" customHeight="1">
      <c r="A24" s="17" t="s">
        <v>26</v>
      </c>
      <c r="B24" s="25">
        <f>ROUND(0.5*B11+0.5*B20,6)</f>
        <v>0</v>
      </c>
      <c r="C24" s="5"/>
      <c r="D24" s="36" t="str">
        <f>IF((B24&gt;B3)+(B24="")+(B24&lt;=0),"Errore","OK")</f>
        <v>Errore</v>
      </c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18</v>
      </c>
      <c r="B26" s="26">
        <f>IF(B24&lt;B22,70,TRUNC(1+69*((B3-B24)/(B3-B22)),3))</f>
        <v>70</v>
      </c>
      <c r="C26" s="5"/>
      <c r="D26" s="4"/>
      <c r="E26" s="1"/>
    </row>
    <row r="27" spans="1:5" ht="12.75">
      <c r="A27" s="28"/>
      <c r="B27" s="29"/>
      <c r="C27" s="30"/>
      <c r="D27" s="31"/>
      <c r="E27" s="2"/>
    </row>
    <row r="29" spans="1:5" ht="15.75" customHeight="1">
      <c r="A29" s="63" t="s">
        <v>39</v>
      </c>
      <c r="B29" s="63"/>
      <c r="C29" s="63"/>
      <c r="D29" s="63"/>
      <c r="E29" s="63"/>
    </row>
    <row r="30" spans="1:5" ht="12.75" customHeight="1">
      <c r="A30" s="63"/>
      <c r="B30" s="63"/>
      <c r="C30" s="63"/>
      <c r="D30" s="63"/>
      <c r="E30" s="63"/>
    </row>
    <row r="31" spans="1:5" ht="12.75" customHeight="1">
      <c r="A31" s="63"/>
      <c r="B31" s="63"/>
      <c r="C31" s="63"/>
      <c r="D31" s="63"/>
      <c r="E31" s="63"/>
    </row>
    <row r="32" spans="1:5" ht="12.75">
      <c r="A32" s="63"/>
      <c r="B32" s="63"/>
      <c r="C32" s="63"/>
      <c r="D32" s="63"/>
      <c r="E32" s="63"/>
    </row>
    <row r="33" spans="1:5" ht="12.75">
      <c r="A33" s="63"/>
      <c r="B33" s="63"/>
      <c r="C33" s="63"/>
      <c r="D33" s="63"/>
      <c r="E33" s="63"/>
    </row>
  </sheetData>
  <sheetProtection/>
  <mergeCells count="4">
    <mergeCell ref="A1:E1"/>
    <mergeCell ref="A6:E6"/>
    <mergeCell ref="A15:E15"/>
    <mergeCell ref="A29:E33"/>
  </mergeCells>
  <conditionalFormatting sqref="D24:D27 D7:D12 D16:D22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1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+input!C4</f>
        <v>0.0016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0.00192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+input!D4</f>
        <v>0.0014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0.00168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0.00146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+input!E4</f>
        <v>0.000438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28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+input!C5</f>
        <v>0.0018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0.00216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+input!D5</f>
        <v>0.0014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0.00168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0.00152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+input!E5</f>
        <v>0.000456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E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37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+input!C6</f>
        <v>0.0018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0.00216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+input!D6</f>
        <v>0.0014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0.00168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0.00152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+input!E6</f>
        <v>0.000456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E39"/>
  <sheetViews>
    <sheetView showGridLines="0" workbookViewId="0" topLeftCell="A1">
      <selection activeCell="A2" sqref="A2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36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+input!C7</f>
        <v>0.0016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0.00192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+input!D7</f>
        <v>0.0014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0.00168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0.00146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+input!E7</f>
        <v>0.000438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E39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35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+input!C8</f>
        <v>0.0019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0.00228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+input!D8</f>
        <v>0.0015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0.0018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0.00162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+input!E8</f>
        <v>0.000486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34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+input!C9</f>
        <v>0.0021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0.00252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+input!D9</f>
        <v>0.0017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0.00204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0.00182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+input!E9</f>
        <v>0.000546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33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+input!C10</f>
        <v>0.0021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0.00252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+input!D10</f>
        <v>0.0016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0.00192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0.00175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+input!E10</f>
        <v>0.000525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E39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46.140625" style="6" customWidth="1"/>
    <col min="2" max="2" width="15.7109375" style="6" customWidth="1"/>
    <col min="3" max="3" width="16.00390625" style="15" customWidth="1"/>
    <col min="4" max="4" width="11.421875" style="6" customWidth="1"/>
    <col min="5" max="5" width="25.140625" style="6" customWidth="1"/>
    <col min="6" max="16384" width="9.140625" style="6" customWidth="1"/>
  </cols>
  <sheetData>
    <row r="1" spans="1:5" ht="15.75">
      <c r="A1" s="54" t="s">
        <v>32</v>
      </c>
      <c r="B1" s="55"/>
      <c r="C1" s="55"/>
      <c r="D1" s="55"/>
      <c r="E1" s="56"/>
    </row>
    <row r="2" spans="1:5" ht="15.75">
      <c r="A2" s="7"/>
      <c r="B2" s="8"/>
      <c r="C2" s="9"/>
      <c r="D2" s="8"/>
      <c r="E2" s="10"/>
    </row>
    <row r="3" spans="1:5" ht="25.5">
      <c r="A3" s="17" t="s">
        <v>17</v>
      </c>
      <c r="B3" s="25">
        <f>+input!C11</f>
        <v>0.0016</v>
      </c>
      <c r="C3" s="9"/>
      <c r="D3" s="8"/>
      <c r="E3" s="10"/>
    </row>
    <row r="4" spans="1:5" ht="15.75">
      <c r="A4" s="7"/>
      <c r="B4" s="8"/>
      <c r="C4" s="9"/>
      <c r="D4" s="8"/>
      <c r="E4" s="10"/>
    </row>
    <row r="5" spans="1:5" ht="25.5">
      <c r="A5" s="33" t="s">
        <v>19</v>
      </c>
      <c r="B5" s="33" t="s">
        <v>2</v>
      </c>
      <c r="C5" s="34" t="s">
        <v>6</v>
      </c>
      <c r="D5" s="33" t="s">
        <v>0</v>
      </c>
      <c r="E5" s="33" t="s">
        <v>7</v>
      </c>
    </row>
    <row r="6" spans="1:5" ht="9.75" customHeight="1">
      <c r="A6" s="57"/>
      <c r="B6" s="58"/>
      <c r="C6" s="58"/>
      <c r="D6" s="58"/>
      <c r="E6" s="59"/>
    </row>
    <row r="7" spans="1:5" ht="51">
      <c r="A7" s="19" t="s">
        <v>4</v>
      </c>
      <c r="B7" s="25">
        <f>ROUND(B3*1.2,6)</f>
        <v>0.00192</v>
      </c>
      <c r="C7" s="18"/>
      <c r="D7" s="16" t="str">
        <f>IF((C7&gt;B7)+(C7="")+(C7&lt;=0),"Errore","OK")</f>
        <v>Errore</v>
      </c>
      <c r="E7" s="3"/>
    </row>
    <row r="8" spans="1:5" ht="68.25" customHeight="1">
      <c r="A8" s="19" t="s">
        <v>5</v>
      </c>
      <c r="B8" s="25">
        <f>ROUND(C7*0.95,6)</f>
        <v>0</v>
      </c>
      <c r="C8" s="18"/>
      <c r="D8" s="16" t="str">
        <f>IF((C8&gt;B8)+(C8="")+(C8&lt;=0),"Errore","OK")</f>
        <v>Errore</v>
      </c>
      <c r="E8" s="3"/>
    </row>
    <row r="9" spans="1:5" ht="54" customHeight="1">
      <c r="A9" s="19" t="s">
        <v>3</v>
      </c>
      <c r="B9" s="25">
        <f>ROUND(C8*0.95,6)</f>
        <v>0</v>
      </c>
      <c r="C9" s="18"/>
      <c r="D9" s="16" t="str">
        <f>IF((C9&gt;B9)+(C9="")+(C9&lt;=0),"Errore","OK")</f>
        <v>Errore</v>
      </c>
      <c r="E9" s="3"/>
    </row>
    <row r="10" spans="1:5" ht="13.5" customHeight="1">
      <c r="A10" s="20"/>
      <c r="B10" s="21"/>
      <c r="C10" s="22"/>
      <c r="D10" s="23"/>
      <c r="E10" s="1"/>
    </row>
    <row r="11" spans="1:5" ht="15.75">
      <c r="A11" s="17" t="s">
        <v>8</v>
      </c>
      <c r="B11" s="25">
        <f>+ROUND(0.3*C7+0.4*C8+0.3*C9,6)</f>
        <v>0</v>
      </c>
      <c r="C11" s="9"/>
      <c r="D11" s="16" t="str">
        <f>IF((B11&gt;B3)+(B11="")+(B11&lt;=0),"Errore","OK")</f>
        <v>Errore</v>
      </c>
      <c r="E11" s="10"/>
    </row>
    <row r="12" spans="1:5" ht="12.75">
      <c r="A12" s="13"/>
      <c r="B12" s="14"/>
      <c r="C12" s="5"/>
      <c r="D12" s="4"/>
      <c r="E12" s="1"/>
    </row>
    <row r="13" spans="1:5" ht="25.5">
      <c r="A13" s="17" t="s">
        <v>42</v>
      </c>
      <c r="B13" s="25">
        <f>+input!D11</f>
        <v>0.0014</v>
      </c>
      <c r="C13" s="9"/>
      <c r="D13" s="8"/>
      <c r="E13" s="10"/>
    </row>
    <row r="14" spans="1:5" ht="15.75">
      <c r="A14" s="7"/>
      <c r="B14" s="8"/>
      <c r="C14" s="9"/>
      <c r="D14" s="8"/>
      <c r="E14" s="10"/>
    </row>
    <row r="15" spans="1:5" ht="25.5">
      <c r="A15" s="33" t="s">
        <v>12</v>
      </c>
      <c r="B15" s="33" t="s">
        <v>2</v>
      </c>
      <c r="C15" s="34" t="s">
        <v>6</v>
      </c>
      <c r="D15" s="33" t="s">
        <v>0</v>
      </c>
      <c r="E15" s="33" t="s">
        <v>7</v>
      </c>
    </row>
    <row r="16" spans="1:5" ht="9.75" customHeight="1">
      <c r="A16" s="57"/>
      <c r="B16" s="58"/>
      <c r="C16" s="58"/>
      <c r="D16" s="58"/>
      <c r="E16" s="59"/>
    </row>
    <row r="17" spans="1:5" ht="51">
      <c r="A17" s="19" t="s">
        <v>9</v>
      </c>
      <c r="B17" s="25">
        <f>ROUND(B13*1.2,6)</f>
        <v>0.00168</v>
      </c>
      <c r="C17" s="18"/>
      <c r="D17" s="16" t="str">
        <f>IF((C17&gt;B17)+(C17="")+(C17&lt;=0),"Errore","OK")</f>
        <v>Errore</v>
      </c>
      <c r="E17" s="3"/>
    </row>
    <row r="18" spans="1:5" ht="69.75" customHeight="1">
      <c r="A18" s="19" t="s">
        <v>10</v>
      </c>
      <c r="B18" s="25">
        <f>ROUND(C17*0.95,6)</f>
        <v>0</v>
      </c>
      <c r="C18" s="18"/>
      <c r="D18" s="16" t="str">
        <f>IF((C18&gt;B18)+(C18="")+(C18&lt;=0),"Errore","OK")</f>
        <v>Errore</v>
      </c>
      <c r="E18" s="3"/>
    </row>
    <row r="19" spans="1:5" ht="54" customHeight="1">
      <c r="A19" s="19" t="s">
        <v>11</v>
      </c>
      <c r="B19" s="25">
        <f>ROUND(C18*0.95,6)</f>
        <v>0</v>
      </c>
      <c r="C19" s="18"/>
      <c r="D19" s="16" t="str">
        <f>IF((C19&gt;B19)+(C19="")+(C19&lt;=0),"Errore","OK")</f>
        <v>Errore</v>
      </c>
      <c r="E19" s="3"/>
    </row>
    <row r="20" spans="1:5" ht="12.75">
      <c r="A20" s="13"/>
      <c r="B20" s="14"/>
      <c r="C20" s="5"/>
      <c r="D20" s="4"/>
      <c r="E20" s="1"/>
    </row>
    <row r="21" spans="1:5" ht="15.75">
      <c r="A21" s="17" t="s">
        <v>16</v>
      </c>
      <c r="B21" s="25">
        <f>+ROUND(0.3*C17+0.4*C18+0.3*C19,6)</f>
        <v>0</v>
      </c>
      <c r="C21" s="9"/>
      <c r="D21" s="16" t="str">
        <f>IF((B21&gt;B13)+(B21="")+(B21&lt;=0),"Errore","OK")</f>
        <v>Errore</v>
      </c>
      <c r="E21" s="10"/>
    </row>
    <row r="22" spans="1:5" ht="9" customHeight="1">
      <c r="A22" s="24"/>
      <c r="B22" s="21"/>
      <c r="C22" s="9"/>
      <c r="D22" s="8"/>
      <c r="E22" s="10"/>
    </row>
    <row r="23" spans="1:5" ht="12.75">
      <c r="A23" s="13"/>
      <c r="B23" s="14"/>
      <c r="C23" s="5"/>
      <c r="D23" s="4"/>
      <c r="E23" s="1"/>
    </row>
    <row r="24" spans="1:5" ht="25.5">
      <c r="A24" s="17" t="s">
        <v>13</v>
      </c>
      <c r="B24" s="25">
        <f>ROUND(0.3*B3+0.7*B13,6)</f>
        <v>0.00146</v>
      </c>
      <c r="C24" s="5"/>
      <c r="D24" s="4"/>
      <c r="E24" s="1"/>
    </row>
    <row r="25" spans="1:5" ht="12.75">
      <c r="A25" s="13"/>
      <c r="B25" s="14"/>
      <c r="C25" s="5"/>
      <c r="D25" s="4"/>
      <c r="E25" s="1"/>
    </row>
    <row r="26" spans="1:5" ht="12.75">
      <c r="A26" s="17" t="s">
        <v>15</v>
      </c>
      <c r="B26" s="25">
        <f>+input!E11</f>
        <v>0.000438</v>
      </c>
      <c r="C26" s="5"/>
      <c r="D26" s="4"/>
      <c r="E26" s="1"/>
    </row>
    <row r="27" spans="1:5" ht="12.75">
      <c r="A27" s="13"/>
      <c r="B27" s="14"/>
      <c r="C27" s="5"/>
      <c r="D27" s="11" t="s">
        <v>0</v>
      </c>
      <c r="E27" s="1"/>
    </row>
    <row r="28" spans="1:5" ht="27" customHeight="1">
      <c r="A28" s="17" t="s">
        <v>14</v>
      </c>
      <c r="B28" s="25">
        <f>ROUND(0.3*B11+0.7*B21,6)</f>
        <v>0</v>
      </c>
      <c r="C28" s="5"/>
      <c r="D28" s="35" t="str">
        <f>IF((B28&gt;B24)+(B28="")+(B28&lt;=0),"Errore","OK")</f>
        <v>Errore</v>
      </c>
      <c r="E28" s="1"/>
    </row>
    <row r="29" spans="1:5" ht="12.75">
      <c r="A29" s="13"/>
      <c r="B29" s="14"/>
      <c r="C29" s="5"/>
      <c r="D29" s="4"/>
      <c r="E29" s="1"/>
    </row>
    <row r="30" spans="1:5" ht="12.75">
      <c r="A30" s="17" t="s">
        <v>18</v>
      </c>
      <c r="B30" s="26">
        <f>IF(B28&lt;B26,70,TRUNC(1+69*((B24-B28)/(B24-B26)),3))</f>
        <v>70</v>
      </c>
      <c r="C30" s="5"/>
      <c r="D30" s="4"/>
      <c r="E30" s="1"/>
    </row>
    <row r="31" spans="1:5" ht="12.75">
      <c r="A31" s="28"/>
      <c r="B31" s="29"/>
      <c r="C31" s="30"/>
      <c r="D31" s="31"/>
      <c r="E31" s="2"/>
    </row>
    <row r="32" spans="1:5" ht="12.75">
      <c r="A32" s="13"/>
      <c r="B32" s="14"/>
      <c r="C32" s="5"/>
      <c r="D32" s="4"/>
      <c r="E32" s="27"/>
    </row>
    <row r="33" spans="1:5" ht="12.75">
      <c r="A33" s="13"/>
      <c r="B33" s="14"/>
      <c r="C33" s="5"/>
      <c r="D33" s="4"/>
      <c r="E33" s="27"/>
    </row>
    <row r="34" spans="1:5" ht="12.75">
      <c r="A34" s="53" t="s">
        <v>39</v>
      </c>
      <c r="B34" s="53"/>
      <c r="C34" s="53"/>
      <c r="D34" s="53"/>
      <c r="E34" s="53"/>
    </row>
    <row r="35" spans="1:5" ht="12.75">
      <c r="A35" s="53"/>
      <c r="B35" s="53"/>
      <c r="C35" s="53"/>
      <c r="D35" s="53"/>
      <c r="E35" s="53"/>
    </row>
    <row r="36" spans="1:5" ht="12.75">
      <c r="A36" s="53"/>
      <c r="B36" s="53"/>
      <c r="C36" s="53"/>
      <c r="D36" s="53"/>
      <c r="E36" s="53"/>
    </row>
    <row r="37" spans="1:5" ht="12.75">
      <c r="A37" s="53"/>
      <c r="B37" s="53"/>
      <c r="C37" s="53"/>
      <c r="D37" s="53"/>
      <c r="E37" s="53"/>
    </row>
    <row r="38" spans="1:5" ht="12.75">
      <c r="A38" s="53"/>
      <c r="B38" s="53"/>
      <c r="C38" s="53"/>
      <c r="D38" s="53"/>
      <c r="E38" s="53"/>
    </row>
    <row r="39" spans="1:5" ht="12.75">
      <c r="A39" s="53"/>
      <c r="B39" s="53"/>
      <c r="C39" s="53"/>
      <c r="D39" s="53"/>
      <c r="E39" s="53"/>
    </row>
  </sheetData>
  <sheetProtection/>
  <mergeCells count="4">
    <mergeCell ref="A34:E39"/>
    <mergeCell ref="A1:E1"/>
    <mergeCell ref="A6:E6"/>
    <mergeCell ref="A16:E16"/>
  </mergeCells>
  <conditionalFormatting sqref="D23:D26 D28:D33 D7:D12 D17:D21">
    <cfRule type="cellIs" priority="1" dxfId="0" operator="equal" stopIfTrue="1">
      <formula>"Errore"</formula>
    </cfRule>
    <cfRule type="cellIs" priority="2" dxfId="1" operator="equal" stopIfTrue="1">
      <formula>"OK"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consip</dc:creator>
  <cp:keywords/>
  <dc:description/>
  <cp:lastModifiedBy>pietro.pacchione</cp:lastModifiedBy>
  <cp:lastPrinted>2004-11-16T09:25:09Z</cp:lastPrinted>
  <dcterms:created xsi:type="dcterms:W3CDTF">2004-05-18T14:00:05Z</dcterms:created>
  <dcterms:modified xsi:type="dcterms:W3CDTF">2006-03-27T11:51:47Z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-698274479</vt:i4>
  </property>
  <property fmtid="{D5CDD505-2E9C-101B-9397-08002B2CF9AE}" pid="4" name="_EmailSubje">
    <vt:lpwstr>Documentazione Servizio Integrato Energia</vt:lpwstr>
  </property>
  <property fmtid="{D5CDD505-2E9C-101B-9397-08002B2CF9AE}" pid="5" name="_AuthorEma">
    <vt:lpwstr>pietro.pacchione@tesoro.it</vt:lpwstr>
  </property>
  <property fmtid="{D5CDD505-2E9C-101B-9397-08002B2CF9AE}" pid="6" name="_AuthorEmailDisplayNa">
    <vt:lpwstr>Pacchione Pietro</vt:lpwstr>
  </property>
</Properties>
</file>